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汇总" sheetId="1" r:id="rId1"/>
    <sheet name="东部-表1供水企业基本情况表" sheetId="3" r:id="rId2"/>
    <sheet name="西部-表1供水企业基本情况表" sheetId="4" r:id="rId3"/>
    <sheet name="二次-表1供水企业基本情况表" sheetId="5" r:id="rId4"/>
    <sheet name="中法-表1供水企业基本情况表" sheetId="6" r:id="rId5"/>
  </sheets>
  <calcPr calcId="144525" fullPrecision="0"/>
</workbook>
</file>

<file path=xl/sharedStrings.xml><?xml version="1.0" encoding="utf-8"?>
<sst xmlns="http://schemas.openxmlformats.org/spreadsheetml/2006/main" count="415" uniqueCount="88">
  <si>
    <r>
      <rPr>
        <sz val="11"/>
        <color rgb="FF000000"/>
        <rFont val="宋体"/>
        <charset val="134"/>
      </rPr>
      <t xml:space="preserve"> </t>
    </r>
    <r>
      <rPr>
        <b/>
        <sz val="14"/>
        <color rgb="FF000000"/>
        <rFont val="宋体"/>
        <charset val="134"/>
      </rPr>
      <t>供水企业供水成本公开表
供水企业基本情况表</t>
    </r>
  </si>
  <si>
    <t>供水企业名称：全市汇总</t>
  </si>
  <si>
    <t>单位：万元</t>
  </si>
  <si>
    <t>项目名称</t>
  </si>
  <si>
    <t>行次及关系</t>
  </si>
  <si>
    <t>2018年</t>
  </si>
  <si>
    <t>2019年</t>
  </si>
  <si>
    <t>2020年</t>
  </si>
  <si>
    <t>三年平均</t>
  </si>
  <si>
    <t>一、企业财务情况</t>
  </si>
  <si>
    <t>A1</t>
  </si>
  <si>
    <t>（一）资产</t>
  </si>
  <si>
    <t>A2=Σ(A3:A4)</t>
  </si>
  <si>
    <t>1、流动资产</t>
  </si>
  <si>
    <t>A3</t>
  </si>
  <si>
    <t>2、非流动资产</t>
  </si>
  <si>
    <t>A4=Σ(A5:A8)</t>
  </si>
  <si>
    <t>其中：固定资产</t>
  </si>
  <si>
    <t>A5</t>
  </si>
  <si>
    <t>其中：无形资产</t>
  </si>
  <si>
    <t>A6</t>
  </si>
  <si>
    <t>其中：在建工程</t>
  </si>
  <si>
    <t>A7</t>
  </si>
  <si>
    <t>其中：其他资产</t>
  </si>
  <si>
    <t>A8</t>
  </si>
  <si>
    <t>（二）负债</t>
  </si>
  <si>
    <t>A9=Σ(A10:A11)</t>
  </si>
  <si>
    <t>1、流动负债</t>
  </si>
  <si>
    <t>A10</t>
  </si>
  <si>
    <t>2、非流动负债</t>
  </si>
  <si>
    <t>A11</t>
  </si>
  <si>
    <t>（三）所有者权益</t>
  </si>
  <si>
    <t>A12</t>
  </si>
  <si>
    <t>（四）主营业务损益</t>
  </si>
  <si>
    <t>A13</t>
  </si>
  <si>
    <t>1、主营业务收入</t>
  </si>
  <si>
    <t>A14</t>
  </si>
  <si>
    <t>2、主营业务成本</t>
  </si>
  <si>
    <t>A15</t>
  </si>
  <si>
    <t>3、期间费用</t>
  </si>
  <si>
    <t>A16</t>
  </si>
  <si>
    <t>4、主营业务税金及附加</t>
  </si>
  <si>
    <t>A17</t>
  </si>
  <si>
    <t>5、企业所得税</t>
  </si>
  <si>
    <t>A18</t>
  </si>
  <si>
    <t>6、主营业务净利润</t>
  </si>
  <si>
    <t>A19=A14-A15-A16-A17-(A18-A21*25%)</t>
  </si>
  <si>
    <t>7、主营业务净资产利润率（％）</t>
  </si>
  <si>
    <t>A20=A19/A12</t>
  </si>
  <si>
    <t>（五）其他业务利润</t>
  </si>
  <si>
    <t>A21</t>
  </si>
  <si>
    <t>1、其他业务收入</t>
  </si>
  <si>
    <t>A22</t>
  </si>
  <si>
    <t>2、其他业务支出</t>
  </si>
  <si>
    <t>A23</t>
  </si>
  <si>
    <t>二、供水与销售</t>
  </si>
  <si>
    <t>A24</t>
  </si>
  <si>
    <t>1、年供水总量（万m3）</t>
  </si>
  <si>
    <t>A25</t>
  </si>
  <si>
    <t>2、年售水总量（万m3）</t>
  </si>
  <si>
    <t>A26</t>
  </si>
  <si>
    <t>3、设计日综合生产能力（万m3／日）</t>
  </si>
  <si>
    <t>A27</t>
  </si>
  <si>
    <t>4、实际日综合生产能力（万m3／日）</t>
  </si>
  <si>
    <t>A28</t>
  </si>
  <si>
    <t>5、最高日供水量（万m3）</t>
  </si>
  <si>
    <t>A29</t>
  </si>
  <si>
    <t>6、年销售收入</t>
  </si>
  <si>
    <t>A30</t>
  </si>
  <si>
    <t>7、售水价格（元／m3）</t>
  </si>
  <si>
    <t>A31=A30/A26</t>
  </si>
  <si>
    <t>8、居民用水按户抄表的水量</t>
  </si>
  <si>
    <t>A32</t>
  </si>
  <si>
    <t>9、居民按户抄表得水量占居民用水总
量比率（％）</t>
  </si>
  <si>
    <t>A33</t>
  </si>
  <si>
    <t>三、人员及工资情况</t>
  </si>
  <si>
    <t>A34</t>
  </si>
  <si>
    <t>1、企业定员数量（人）</t>
  </si>
  <si>
    <t>A35</t>
  </si>
  <si>
    <t>2、实有人员数量（人）</t>
  </si>
  <si>
    <t>A36</t>
  </si>
  <si>
    <t>3、年职工平均工资、津贴、补贴</t>
  </si>
  <si>
    <t>A37</t>
  </si>
  <si>
    <t>供水企业名称：海南天涯水业东部供水有限公司</t>
  </si>
  <si>
    <r>
      <rPr>
        <sz val="11"/>
        <color rgb="FF000000"/>
        <rFont val="宋体"/>
        <charset val="134"/>
      </rPr>
      <t xml:space="preserve"> </t>
    </r>
    <r>
      <rPr>
        <b/>
        <sz val="14"/>
        <color rgb="FF000000"/>
        <rFont val="宋体"/>
        <charset val="134"/>
      </rPr>
      <t>供水企业供水成本公开表
供水企业基本情况表(核定）</t>
    </r>
  </si>
  <si>
    <t>供水企业名称：海南天涯水业西部供水有限公司</t>
  </si>
  <si>
    <t>供水企业名称：海南天涯水业二次供水管理有限公司</t>
  </si>
  <si>
    <t>供水企业名称：三亚中法供水有限公司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</si>
</sst>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7"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4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4" borderId="8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3" fillId="19" borderId="4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176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176" fontId="2" fillId="0" borderId="2" xfId="0" applyNumberFormat="1" applyFont="1" applyFill="1" applyBorder="1" applyAlignment="1">
      <alignment vertical="center"/>
    </xf>
    <xf numFmtId="176" fontId="2" fillId="2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 wrapText="1"/>
    </xf>
    <xf numFmtId="10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/>
    </xf>
    <xf numFmtId="176" fontId="1" fillId="3" borderId="1" xfId="0" applyNumberFormat="1" applyFont="1" applyFill="1" applyBorder="1" applyAlignment="1">
      <alignment vertical="center"/>
    </xf>
    <xf numFmtId="10" fontId="2" fillId="0" borderId="1" xfId="11" applyNumberFormat="1" applyFont="1" applyFill="1" applyBorder="1" applyAlignment="1">
      <alignment horizontal="right" vertical="center"/>
    </xf>
    <xf numFmtId="10" fontId="1" fillId="0" borderId="1" xfId="0" applyNumberFormat="1" applyFont="1" applyBorder="1" applyAlignment="1">
      <alignment vertical="center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NumberFormat="1" applyFont="1" applyBorder="1" applyAlignment="1">
      <alignment vertical="center"/>
    </xf>
    <xf numFmtId="0" fontId="2" fillId="0" borderId="1" xfId="0" applyNumberFormat="1" applyFont="1" applyFill="1" applyBorder="1" applyAlignment="1">
      <alignment horizontal="right" vertical="center"/>
    </xf>
    <xf numFmtId="176" fontId="2" fillId="0" borderId="1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horizontal="right" vertical="center"/>
    </xf>
    <xf numFmtId="176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/>
    </xf>
    <xf numFmtId="0" fontId="3" fillId="0" borderId="1" xfId="0" applyNumberFormat="1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1" fillId="0" borderId="1" xfId="0" applyNumberFormat="1" applyFont="1" applyBorder="1" applyAlignment="1">
      <alignment horizontal="right" vertical="center" wrapText="1"/>
    </xf>
    <xf numFmtId="176" fontId="1" fillId="0" borderId="0" xfId="0" applyNumberFormat="1" applyFont="1" applyBorder="1" applyAlignment="1">
      <alignment vertical="center"/>
    </xf>
    <xf numFmtId="4" fontId="1" fillId="0" borderId="1" xfId="0" applyNumberFormat="1" applyFont="1" applyFill="1" applyBorder="1" applyAlignment="1">
      <alignment horizontal="right" vertical="center" wrapText="1"/>
    </xf>
    <xf numFmtId="176" fontId="2" fillId="0" borderId="0" xfId="11" applyNumberFormat="1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43" fontId="1" fillId="0" borderId="0" xfId="8" applyFont="1" applyAlignment="1">
      <alignment vertical="center"/>
    </xf>
    <xf numFmtId="43" fontId="1" fillId="0" borderId="1" xfId="8" applyFont="1" applyBorder="1" applyAlignment="1">
      <alignment vertical="center"/>
    </xf>
    <xf numFmtId="43" fontId="1" fillId="0" borderId="1" xfId="8" applyFont="1" applyBorder="1" applyAlignment="1">
      <alignment horizontal="right" vertical="center"/>
    </xf>
    <xf numFmtId="43" fontId="1" fillId="0" borderId="1" xfId="8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K42"/>
  <sheetViews>
    <sheetView tabSelected="1" workbookViewId="0">
      <selection activeCell="H29" sqref="H29"/>
    </sheetView>
  </sheetViews>
  <sheetFormatPr defaultColWidth="9.14285714285714" defaultRowHeight="13.5"/>
  <cols>
    <col min="1" max="1" width="49.5714285714286" style="1" customWidth="1"/>
    <col min="2" max="2" width="22.7142857142857" style="1" customWidth="1"/>
    <col min="3" max="6" width="20.7142857142857" style="38" customWidth="1"/>
    <col min="7" max="7" width="20.7142857142857" style="1" customWidth="1"/>
    <col min="8" max="10" width="14.5714285714286" style="1"/>
    <col min="11" max="16384" width="9.14285714285714" style="1"/>
  </cols>
  <sheetData>
    <row r="1" ht="36.75" customHeight="1" spans="1:6">
      <c r="A1" s="3" t="s">
        <v>0</v>
      </c>
      <c r="B1" s="4"/>
      <c r="C1" s="4"/>
      <c r="D1" s="4"/>
      <c r="E1" s="4"/>
      <c r="F1" s="4"/>
    </row>
    <row r="2" ht="20.1" customHeight="1" spans="1:6">
      <c r="A2" s="5" t="s">
        <v>1</v>
      </c>
      <c r="B2" s="6"/>
      <c r="C2" s="39"/>
      <c r="D2" s="39"/>
      <c r="E2" s="39"/>
      <c r="F2" s="40" t="s">
        <v>2</v>
      </c>
    </row>
    <row r="3" ht="20.1" customHeight="1" spans="1:6">
      <c r="A3" s="8" t="s">
        <v>3</v>
      </c>
      <c r="B3" s="8" t="s">
        <v>4</v>
      </c>
      <c r="C3" s="41" t="s">
        <v>5</v>
      </c>
      <c r="D3" s="41" t="s">
        <v>6</v>
      </c>
      <c r="E3" s="41" t="s">
        <v>7</v>
      </c>
      <c r="F3" s="41" t="s">
        <v>8</v>
      </c>
    </row>
    <row r="4" ht="20.1" customHeight="1" spans="1:6">
      <c r="A4" s="6" t="s">
        <v>9</v>
      </c>
      <c r="B4" s="6" t="s">
        <v>10</v>
      </c>
      <c r="C4" s="39"/>
      <c r="D4" s="39"/>
      <c r="E4" s="39"/>
      <c r="F4" s="39"/>
    </row>
    <row r="5" ht="20.1" customHeight="1" spans="1:10">
      <c r="A5" s="6" t="s">
        <v>11</v>
      </c>
      <c r="B5" s="6" t="s">
        <v>12</v>
      </c>
      <c r="C5" s="39">
        <f>'东部-表1供水企业基本情况表'!C5+'西部-表1供水企业基本情况表'!C5+'二次-表1供水企业基本情况表'!C5+'中法-表1供水企业基本情况表'!C5</f>
        <v>161043.43</v>
      </c>
      <c r="D5" s="39">
        <f>'东部-表1供水企业基本情况表'!D5+'西部-表1供水企业基本情况表'!D5+'二次-表1供水企业基本情况表'!D5+'中法-表1供水企业基本情况表'!D5</f>
        <v>157356.67</v>
      </c>
      <c r="E5" s="39">
        <f>'东部-表1供水企业基本情况表'!E5+'西部-表1供水企业基本情况表'!E5+'二次-表1供水企业基本情况表'!E5+'中法-表1供水企业基本情况表'!E5</f>
        <v>180393.51</v>
      </c>
      <c r="F5" s="39">
        <f>'东部-表1供水企业基本情况表'!F5+'西部-表1供水企业基本情况表'!F5+'二次-表1供水企业基本情况表'!F5+'中法-表1供水企业基本情况表'!F5</f>
        <v>181978.8</v>
      </c>
      <c r="G5" s="2"/>
      <c r="H5" s="2"/>
      <c r="I5" s="2"/>
      <c r="J5" s="2"/>
    </row>
    <row r="6" ht="20.1" customHeight="1" spans="1:10">
      <c r="A6" s="6" t="s">
        <v>13</v>
      </c>
      <c r="B6" s="6" t="s">
        <v>14</v>
      </c>
      <c r="C6" s="39">
        <f>'东部-表1供水企业基本情况表'!C6+'西部-表1供水企业基本情况表'!C6+'二次-表1供水企业基本情况表'!C6+'中法-表1供水企业基本情况表'!C6</f>
        <v>28095.87</v>
      </c>
      <c r="D6" s="39">
        <f>'东部-表1供水企业基本情况表'!D6+'西部-表1供水企业基本情况表'!D6+'二次-表1供水企业基本情况表'!D6+'中法-表1供水企业基本情况表'!D6</f>
        <v>24723.57</v>
      </c>
      <c r="E6" s="39">
        <f>'东部-表1供水企业基本情况表'!E6+'西部-表1供水企业基本情况表'!E6+'二次-表1供水企业基本情况表'!E6+'中法-表1供水企业基本情况表'!E6</f>
        <v>29650.72</v>
      </c>
      <c r="F6" s="39">
        <f>'东部-表1供水企业基本情况表'!F6+'西部-表1供水企业基本情况表'!F6+'二次-表1供水企业基本情况表'!F6+'中法-表1供水企业基本情况表'!F6</f>
        <v>28785.25</v>
      </c>
      <c r="G6" s="2"/>
      <c r="H6" s="2"/>
      <c r="I6" s="2"/>
      <c r="J6" s="2"/>
    </row>
    <row r="7" ht="20.1" customHeight="1" spans="1:10">
      <c r="A7" s="6" t="s">
        <v>15</v>
      </c>
      <c r="B7" s="6" t="s">
        <v>16</v>
      </c>
      <c r="C7" s="39">
        <f>'东部-表1供水企业基本情况表'!C7+'西部-表1供水企业基本情况表'!C7+'二次-表1供水企业基本情况表'!C7+'中法-表1供水企业基本情况表'!C7</f>
        <v>132947.56</v>
      </c>
      <c r="D7" s="39">
        <f>'东部-表1供水企业基本情况表'!D7+'西部-表1供水企业基本情况表'!D7+'二次-表1供水企业基本情况表'!D7+'中法-表1供水企业基本情况表'!D7</f>
        <v>132633.1</v>
      </c>
      <c r="E7" s="39">
        <f>'东部-表1供水企业基本情况表'!E7+'西部-表1供水企业基本情况表'!E7+'二次-表1供水企业基本情况表'!E7+'中法-表1供水企业基本情况表'!E7</f>
        <v>150742.79</v>
      </c>
      <c r="F7" s="39">
        <f>'东部-表1供水企业基本情况表'!F7+'西部-表1供水企业基本情况表'!F7+'二次-表1供水企业基本情况表'!F7+'中法-表1供水企业基本情况表'!F7</f>
        <v>153193.55</v>
      </c>
      <c r="G7" s="2"/>
      <c r="H7" s="2"/>
      <c r="I7" s="2"/>
      <c r="J7" s="2"/>
    </row>
    <row r="8" ht="20.1" customHeight="1" spans="1:10">
      <c r="A8" s="6" t="s">
        <v>17</v>
      </c>
      <c r="B8" s="6" t="s">
        <v>18</v>
      </c>
      <c r="C8" s="39">
        <f>'东部-表1供水企业基本情况表'!C8+'西部-表1供水企业基本情况表'!C8+'二次-表1供水企业基本情况表'!C8+'中法-表1供水企业基本情况表'!C8</f>
        <v>116514.22</v>
      </c>
      <c r="D8" s="39">
        <f>'东部-表1供水企业基本情况表'!D8+'西部-表1供水企业基本情况表'!D8+'二次-表1供水企业基本情况表'!D8+'中法-表1供水企业基本情况表'!D8</f>
        <v>113463.3</v>
      </c>
      <c r="E8" s="39">
        <f>'东部-表1供水企业基本情况表'!E8+'西部-表1供水企业基本情况表'!E8+'二次-表1供水企业基本情况表'!E8+'中法-表1供水企业基本情况表'!E8</f>
        <v>130832.57</v>
      </c>
      <c r="F8" s="39">
        <f>'东部-表1供水企业基本情况表'!F8+'西部-表1供水企业基本情况表'!F8+'二次-表1供水企业基本情况表'!F8+'中法-表1供水企业基本情况表'!F8</f>
        <v>134642.9</v>
      </c>
      <c r="G8" s="2"/>
      <c r="H8" s="2"/>
      <c r="I8" s="2"/>
      <c r="J8" s="2"/>
    </row>
    <row r="9" ht="20.1" customHeight="1" spans="1:10">
      <c r="A9" s="6" t="s">
        <v>19</v>
      </c>
      <c r="B9" s="6" t="s">
        <v>20</v>
      </c>
      <c r="C9" s="39">
        <f>'东部-表1供水企业基本情况表'!C9+'西部-表1供水企业基本情况表'!C9+'二次-表1供水企业基本情况表'!C9+'中法-表1供水企业基本情况表'!C9</f>
        <v>1229.3</v>
      </c>
      <c r="D9" s="39">
        <f>'东部-表1供水企业基本情况表'!D9+'西部-表1供水企业基本情况表'!D9+'二次-表1供水企业基本情况表'!D9+'中法-表1供水企业基本情况表'!D9</f>
        <v>1168.3</v>
      </c>
      <c r="E9" s="39">
        <f>'东部-表1供水企业基本情况表'!E9+'西部-表1供水企业基本情况表'!E9+'二次-表1供水企业基本情况表'!E9+'中法-表1供水企业基本情况表'!E9</f>
        <v>1107.2</v>
      </c>
      <c r="F9" s="39">
        <f>'东部-表1供水企业基本情况表'!F9+'西部-表1供水企业基本情况表'!F9+'二次-表1供水企业基本情况表'!F9+'中法-表1供水企业基本情况表'!F9</f>
        <v>1168.27</v>
      </c>
      <c r="G9" s="2"/>
      <c r="H9" s="2"/>
      <c r="I9" s="2"/>
      <c r="J9" s="2"/>
    </row>
    <row r="10" ht="20.1" customHeight="1" spans="1:10">
      <c r="A10" s="6" t="s">
        <v>21</v>
      </c>
      <c r="B10" s="6" t="s">
        <v>22</v>
      </c>
      <c r="C10" s="39">
        <f>'东部-表1供水企业基本情况表'!C10+'西部-表1供水企业基本情况表'!C10+'二次-表1供水企业基本情况表'!C10+'中法-表1供水企业基本情况表'!C10</f>
        <v>14873.54</v>
      </c>
      <c r="D10" s="39">
        <f>'东部-表1供水企业基本情况表'!D10+'西部-表1供水企业基本情况表'!D10+'二次-表1供水企业基本情况表'!D10+'中法-表1供水企业基本情况表'!D10</f>
        <v>17235.6</v>
      </c>
      <c r="E10" s="39">
        <f>'东部-表1供水企业基本情况表'!E10+'西部-表1供水企业基本情况表'!E10+'二次-表1供水企业基本情况表'!E10+'中法-表1供水企业基本情况表'!E10</f>
        <v>17961.22</v>
      </c>
      <c r="F10" s="39">
        <f>'东部-表1供水企业基本情况表'!F10+'西部-表1供水企业基本情况表'!F10+'二次-表1供水企业基本情况表'!F10+'中法-表1供水企业基本情况表'!F10</f>
        <v>16714.92</v>
      </c>
      <c r="G10" s="2"/>
      <c r="H10" s="2"/>
      <c r="I10" s="2"/>
      <c r="J10" s="2"/>
    </row>
    <row r="11" ht="20.1" customHeight="1" spans="1:10">
      <c r="A11" s="6" t="s">
        <v>23</v>
      </c>
      <c r="B11" s="6" t="s">
        <v>24</v>
      </c>
      <c r="C11" s="39">
        <f>'东部-表1供水企业基本情况表'!C11+'西部-表1供水企业基本情况表'!C11+'二次-表1供水企业基本情况表'!C11+'中法-表1供水企业基本情况表'!C11</f>
        <v>330.5</v>
      </c>
      <c r="D11" s="39">
        <f>'东部-表1供水企业基本情况表'!D11+'西部-表1供水企业基本情况表'!D11+'二次-表1供水企业基本情况表'!D11+'中法-表1供水企业基本情况表'!D11</f>
        <v>765.9</v>
      </c>
      <c r="E11" s="39">
        <f>'东部-表1供水企业基本情况表'!E11+'西部-表1供水企业基本情况表'!E11+'二次-表1供水企业基本情况表'!E11+'中法-表1供水企业基本情况表'!E11</f>
        <v>841.8</v>
      </c>
      <c r="F11" s="39">
        <f>'东部-表1供水企业基本情况表'!F11+'西部-表1供水企业基本情况表'!F11+'二次-表1供水企业基本情况表'!F11+'中法-表1供水企业基本情况表'!F11</f>
        <v>667.47</v>
      </c>
      <c r="G11" s="2"/>
      <c r="H11" s="2"/>
      <c r="I11" s="2"/>
      <c r="J11" s="2"/>
    </row>
    <row r="12" ht="20.1" customHeight="1" spans="1:10">
      <c r="A12" s="6" t="s">
        <v>25</v>
      </c>
      <c r="B12" s="6" t="s">
        <v>26</v>
      </c>
      <c r="C12" s="39">
        <f>'东部-表1供水企业基本情况表'!C12+'西部-表1供水企业基本情况表'!C12+'二次-表1供水企业基本情况表'!C12+'中法-表1供水企业基本情况表'!C12</f>
        <v>80596.84</v>
      </c>
      <c r="D12" s="39">
        <f>'东部-表1供水企业基本情况表'!D12+'西部-表1供水企业基本情况表'!D12+'二次-表1供水企业基本情况表'!D12+'中法-表1供水企业基本情况表'!D12</f>
        <v>75058.3</v>
      </c>
      <c r="E12" s="39">
        <f>'东部-表1供水企业基本情况表'!E12+'西部-表1供水企业基本情况表'!E12+'二次-表1供水企业基本情况表'!E12+'中法-表1供水企业基本情况表'!E12</f>
        <v>65697.15</v>
      </c>
      <c r="F12" s="39">
        <f>'东部-表1供水企业基本情况表'!F12+'西部-表1供水企业基本情况表'!F12+'二次-表1供水企业基本情况表'!F12+'中法-表1供水企业基本情况表'!F12</f>
        <v>81593.97</v>
      </c>
      <c r="G12" s="2"/>
      <c r="H12" s="2"/>
      <c r="I12" s="2"/>
      <c r="J12" s="2"/>
    </row>
    <row r="13" ht="20.1" customHeight="1" spans="1:10">
      <c r="A13" s="6" t="s">
        <v>27</v>
      </c>
      <c r="B13" s="6" t="s">
        <v>28</v>
      </c>
      <c r="C13" s="39">
        <f>'东部-表1供水企业基本情况表'!C13+'西部-表1供水企业基本情况表'!C13+'二次-表1供水企业基本情况表'!C13+'中法-表1供水企业基本情况表'!C13</f>
        <v>39815.86</v>
      </c>
      <c r="D13" s="39">
        <f>'东部-表1供水企业基本情况表'!D13+'西部-表1供水企业基本情况表'!D13+'二次-表1供水企业基本情况表'!D13+'中法-表1供水企业基本情况表'!D13</f>
        <v>32222.82</v>
      </c>
      <c r="E13" s="39">
        <f>'东部-表1供水企业基本情况表'!E13+'西部-表1供水企业基本情况表'!E13+'二次-表1供水企业基本情况表'!E13+'中法-表1供水企业基本情况表'!E13</f>
        <v>36094.98</v>
      </c>
      <c r="F13" s="39">
        <f>'东部-表1供水企业基本情况表'!F13+'西部-表1供水企业基本情况表'!F13+'二次-表1供水企业基本情况表'!F13+'中法-表1供水企业基本情况表'!F13</f>
        <v>39429.75</v>
      </c>
      <c r="G13" s="2"/>
      <c r="H13" s="2"/>
      <c r="I13" s="2"/>
      <c r="J13" s="2"/>
    </row>
    <row r="14" ht="20.1" customHeight="1" spans="1:11">
      <c r="A14" s="6" t="s">
        <v>29</v>
      </c>
      <c r="B14" s="6" t="s">
        <v>30</v>
      </c>
      <c r="C14" s="39">
        <f>'东部-表1供水企业基本情况表'!C14+'西部-表1供水企业基本情况表'!C14+'二次-表1供水企业基本情况表'!C14+'中法-表1供水企业基本情况表'!C14</f>
        <v>40780.98</v>
      </c>
      <c r="D14" s="39">
        <f>'东部-表1供水企业基本情况表'!D14+'西部-表1供水企业基本情况表'!D14+'二次-表1供水企业基本情况表'!D14+'中法-表1供水企业基本情况表'!D14</f>
        <v>42835.48</v>
      </c>
      <c r="E14" s="39">
        <f>'东部-表1供水企业基本情况表'!E14+'西部-表1供水企业基本情况表'!E14+'二次-表1供水企业基本情况表'!E14+'中法-表1供水企业基本情况表'!E14</f>
        <v>29602.17</v>
      </c>
      <c r="F14" s="39">
        <f>'东部-表1供水企业基本情况表'!F14+'西部-表1供水企业基本情况表'!F14+'二次-表1供水企业基本情况表'!F14+'中法-表1供水企业基本情况表'!F14</f>
        <v>42164.22</v>
      </c>
      <c r="G14" s="2"/>
      <c r="H14" s="2"/>
      <c r="I14" s="2"/>
      <c r="J14" s="2"/>
      <c r="K14" s="37"/>
    </row>
    <row r="15" ht="20.1" customHeight="1" spans="1:11">
      <c r="A15" s="6" t="s">
        <v>31</v>
      </c>
      <c r="B15" s="6" t="s">
        <v>32</v>
      </c>
      <c r="C15" s="39">
        <f>'东部-表1供水企业基本情况表'!C15+'西部-表1供水企业基本情况表'!C15+'二次-表1供水企业基本情况表'!C15+'中法-表1供水企业基本情况表'!C15</f>
        <v>80446.59</v>
      </c>
      <c r="D15" s="39">
        <f>'东部-表1供水企业基本情况表'!D15+'西部-表1供水企业基本情况表'!D15+'二次-表1供水企业基本情况表'!D15+'中法-表1供水企业基本情况表'!D15</f>
        <v>82298.37</v>
      </c>
      <c r="E15" s="39">
        <f>'东部-表1供水企业基本情况表'!E15+'西部-表1供水企业基本情况表'!E15+'二次-表1供水企业基本情况表'!E15+'中法-表1供水企业基本情况表'!E15</f>
        <v>114696.36</v>
      </c>
      <c r="F15" s="39">
        <f>'东部-表1供水企业基本情况表'!F15+'西部-表1供水企业基本情况表'!F15+'二次-表1供水企业基本情况表'!F15+'中法-表1供水企业基本情况表'!F15</f>
        <v>100384.84</v>
      </c>
      <c r="G15" s="2"/>
      <c r="H15" s="2"/>
      <c r="I15" s="2"/>
      <c r="J15" s="2"/>
      <c r="K15" s="37"/>
    </row>
    <row r="16" ht="20.1" customHeight="1" spans="1:11">
      <c r="A16" s="6" t="s">
        <v>33</v>
      </c>
      <c r="B16" s="6" t="s">
        <v>34</v>
      </c>
      <c r="C16" s="39"/>
      <c r="D16" s="39"/>
      <c r="E16" s="39"/>
      <c r="F16" s="39"/>
      <c r="G16" s="2"/>
      <c r="H16" s="2"/>
      <c r="I16" s="2"/>
      <c r="J16" s="2"/>
      <c r="K16" s="37"/>
    </row>
    <row r="17" ht="20.1" customHeight="1" spans="1:11">
      <c r="A17" s="6" t="s">
        <v>35</v>
      </c>
      <c r="B17" s="6" t="s">
        <v>36</v>
      </c>
      <c r="C17" s="39">
        <f>'东部-表1供水企业基本情况表'!C17+'西部-表1供水企业基本情况表'!C17+'二次-表1供水企业基本情况表'!C17+'中法-表1供水企业基本情况表'!C17</f>
        <v>40822.5</v>
      </c>
      <c r="D17" s="39">
        <f>'东部-表1供水企业基本情况表'!D17+'西部-表1供水企业基本情况表'!D17+'二次-表1供水企业基本情况表'!D17+'中法-表1供水企业基本情况表'!D17</f>
        <v>41629.19</v>
      </c>
      <c r="E17" s="39">
        <f>'东部-表1供水企业基本情况表'!E17+'西部-表1供水企业基本情况表'!E17+'二次-表1供水企业基本情况表'!E17+'中法-表1供水企业基本情况表'!E17</f>
        <v>37969.84</v>
      </c>
      <c r="F17" s="39">
        <f>'东部-表1供水企业基本情况表'!F17+'西部-表1供水企业基本情况表'!F17+'二次-表1供水企业基本情况表'!F17+'中法-表1供水企业基本情况表'!F17</f>
        <v>41153.72</v>
      </c>
      <c r="G17" s="2"/>
      <c r="H17" s="2"/>
      <c r="I17" s="2"/>
      <c r="J17" s="2"/>
      <c r="K17" s="37"/>
    </row>
    <row r="18" ht="20.1" customHeight="1" spans="1:11">
      <c r="A18" s="6" t="s">
        <v>37</v>
      </c>
      <c r="B18" s="42" t="s">
        <v>38</v>
      </c>
      <c r="C18" s="39">
        <f>'东部-表1供水企业基本情况表'!C18+'西部-表1供水企业基本情况表'!C18+'二次-表1供水企业基本情况表'!C18+'中法-表1供水企业基本情况表'!C18</f>
        <v>20719.9</v>
      </c>
      <c r="D18" s="39">
        <f>'东部-表1供水企业基本情况表'!D18+'西部-表1供水企业基本情况表'!D18+'二次-表1供水企业基本情况表'!D18+'中法-表1供水企业基本情况表'!D18</f>
        <v>22389.43</v>
      </c>
      <c r="E18" s="39">
        <f>'东部-表1供水企业基本情况表'!E18+'西部-表1供水企业基本情况表'!E18+'二次-表1供水企业基本情况表'!E18+'中法-表1供水企业基本情况表'!E18</f>
        <v>27855.4</v>
      </c>
      <c r="F18" s="39">
        <f>'东部-表1供水企业基本情况表'!F18+'西部-表1供水企业基本情况表'!F18+'二次-表1供水企业基本情况表'!F18+'中法-表1供水企业基本情况表'!F18</f>
        <v>24671.38</v>
      </c>
      <c r="G18" s="2"/>
      <c r="H18" s="2"/>
      <c r="I18" s="2"/>
      <c r="J18" s="2"/>
      <c r="K18" s="37"/>
    </row>
    <row r="19" ht="20.1" customHeight="1" spans="1:11">
      <c r="A19" s="6" t="s">
        <v>39</v>
      </c>
      <c r="B19" s="6" t="s">
        <v>40</v>
      </c>
      <c r="C19" s="39">
        <f>'东部-表1供水企业基本情况表'!C19+'西部-表1供水企业基本情况表'!C19+'二次-表1供水企业基本情况表'!C19+'中法-表1供水企业基本情况表'!C19</f>
        <v>16906.19</v>
      </c>
      <c r="D19" s="39">
        <f>'东部-表1供水企业基本情况表'!D19+'西部-表1供水企业基本情况表'!D19+'二次-表1供水企业基本情况表'!D19+'中法-表1供水企业基本情况表'!D19</f>
        <v>20024.78</v>
      </c>
      <c r="E19" s="39">
        <f>'东部-表1供水企业基本情况表'!E19+'西部-表1供水企业基本情况表'!E19+'二次-表1供水企业基本情况表'!E19+'中法-表1供水企业基本情况表'!E19</f>
        <v>11750.23</v>
      </c>
      <c r="F19" s="39">
        <f>'东部-表1供水企业基本情况表'!F19+'西部-表1供水企业基本情况表'!F19+'二次-表1供水企业基本情况表'!F19+'中法-表1供水企业基本情况表'!F19</f>
        <v>16452.13</v>
      </c>
      <c r="G19" s="2"/>
      <c r="H19" s="2"/>
      <c r="I19" s="2"/>
      <c r="J19" s="2"/>
      <c r="K19" s="37"/>
    </row>
    <row r="20" ht="20.1" customHeight="1" spans="1:11">
      <c r="A20" s="6" t="s">
        <v>41</v>
      </c>
      <c r="B20" s="6" t="s">
        <v>42</v>
      </c>
      <c r="C20" s="39">
        <f>'东部-表1供水企业基本情况表'!C20+'西部-表1供水企业基本情况表'!C20+'二次-表1供水企业基本情况表'!C20+'中法-表1供水企业基本情况表'!C20</f>
        <v>464.66</v>
      </c>
      <c r="D20" s="39">
        <f>'东部-表1供水企业基本情况表'!D20+'西部-表1供水企业基本情况表'!D20+'二次-表1供水企业基本情况表'!D20+'中法-表1供水企业基本情况表'!D20</f>
        <v>415.85</v>
      </c>
      <c r="E20" s="39">
        <f>'东部-表1供水企业基本情况表'!E20+'西部-表1供水企业基本情况表'!E20+'二次-表1供水企业基本情况表'!E20+'中法-表1供水企业基本情况表'!E20</f>
        <v>371.14</v>
      </c>
      <c r="F20" s="39">
        <f>'东部-表1供水企业基本情况表'!F20+'西部-表1供水企业基本情况表'!F20+'二次-表1供水企业基本情况表'!F20+'中法-表1供水企业基本情况表'!F20</f>
        <v>420.24</v>
      </c>
      <c r="G20" s="2"/>
      <c r="H20" s="2"/>
      <c r="I20" s="2"/>
      <c r="J20" s="2"/>
      <c r="K20" s="37"/>
    </row>
    <row r="21" ht="20.1" customHeight="1" spans="1:11">
      <c r="A21" s="6" t="s">
        <v>43</v>
      </c>
      <c r="B21" s="6" t="s">
        <v>44</v>
      </c>
      <c r="C21" s="39">
        <f>'东部-表1供水企业基本情况表'!C21+'西部-表1供水企业基本情况表'!C21+'二次-表1供水企业基本情况表'!C21+'中法-表1供水企业基本情况表'!C21</f>
        <v>1582.8</v>
      </c>
      <c r="D21" s="39">
        <f>'东部-表1供水企业基本情况表'!D21+'西部-表1供水企业基本情况表'!D21+'二次-表1供水企业基本情况表'!D21+'中法-表1供水企业基本情况表'!D21</f>
        <v>1522.31</v>
      </c>
      <c r="E21" s="39">
        <f>'东部-表1供水企业基本情况表'!E21+'西部-表1供水企业基本情况表'!E21+'二次-表1供水企业基本情况表'!E21+'中法-表1供水企业基本情况表'!E21</f>
        <v>535.08</v>
      </c>
      <c r="F21" s="39">
        <f>'东部-表1供水企业基本情况表'!F21+'西部-表1供水企业基本情况表'!F21+'二次-表1供水企业基本情况表'!F21+'中法-表1供水企业基本情况表'!F21</f>
        <v>1213.39</v>
      </c>
      <c r="G21" s="2"/>
      <c r="H21" s="2"/>
      <c r="I21" s="2"/>
      <c r="J21" s="2"/>
      <c r="K21" s="37"/>
    </row>
    <row r="22" ht="27" customHeight="1" spans="1:11">
      <c r="A22" s="6" t="s">
        <v>45</v>
      </c>
      <c r="B22" s="29" t="s">
        <v>46</v>
      </c>
      <c r="C22" s="39">
        <f>'东部-表1供水企业基本情况表'!C22+'西部-表1供水企业基本情况表'!C22+'二次-表1供水企业基本情况表'!C22+'中法-表1供水企业基本情况表'!C22</f>
        <v>1473.89</v>
      </c>
      <c r="D22" s="39">
        <f>'东部-表1供水企业基本情况表'!D22+'西部-表1供水企业基本情况表'!D22+'二次-表1供水企业基本情况表'!D22+'中法-表1供水企业基本情况表'!D22</f>
        <v>-2283.63</v>
      </c>
      <c r="E22" s="39">
        <f>'东部-表1供水企业基本情况表'!E22+'西部-表1供水企业基本情况表'!E22+'二次-表1供水企业基本情况表'!E22+'中法-表1供水企业基本情况表'!E22</f>
        <v>-2356</v>
      </c>
      <c r="F22" s="39">
        <f>'东部-表1供水企业基本情况表'!F22+'西部-表1供水企业基本情况表'!F22+'二次-表1供水企业基本情况表'!F22+'中法-表1供水企业基本情况表'!F22</f>
        <v>-1286.6</v>
      </c>
      <c r="G22" s="2"/>
      <c r="H22" s="2"/>
      <c r="I22" s="2"/>
      <c r="J22" s="2"/>
      <c r="K22" s="37"/>
    </row>
    <row r="23" ht="20.1" customHeight="1" spans="1:10">
      <c r="A23" s="6" t="s">
        <v>47</v>
      </c>
      <c r="B23" s="6" t="s">
        <v>48</v>
      </c>
      <c r="C23" s="39">
        <f>C22/C15</f>
        <v>0.02</v>
      </c>
      <c r="D23" s="39">
        <f>D22/D15</f>
        <v>-0.03</v>
      </c>
      <c r="E23" s="39">
        <f>E22/E15</f>
        <v>-0.02</v>
      </c>
      <c r="F23" s="39">
        <f>(C23+D23+E23)/3</f>
        <v>-0.01</v>
      </c>
      <c r="G23" s="2"/>
      <c r="H23" s="2"/>
      <c r="I23" s="2"/>
      <c r="J23" s="2"/>
    </row>
    <row r="24" ht="20.1" customHeight="1" spans="1:10">
      <c r="A24" s="6" t="s">
        <v>49</v>
      </c>
      <c r="B24" s="6" t="s">
        <v>50</v>
      </c>
      <c r="C24" s="39">
        <f>'东部-表1供水企业基本情况表'!C24+'西部-表1供水企业基本情况表'!C24+'二次-表1供水企业基本情况表'!C24+'中法-表1供水企业基本情况表'!C24</f>
        <v>1299.75</v>
      </c>
      <c r="D24" s="39">
        <f>'东部-表1供水企业基本情况表'!D24+'西部-表1供水企业基本情况表'!D24+'二次-表1供水企业基本情况表'!D24+'中法-表1供水企业基本情况表'!D24</f>
        <v>1758.16</v>
      </c>
      <c r="E24" s="39">
        <f>'东部-表1供水企业基本情况表'!E24+'西部-表1供水企业基本情况表'!E24+'二次-表1供水企业基本情况表'!E24+'中法-表1供水企业基本情况表'!E24</f>
        <v>1046.13</v>
      </c>
      <c r="F24" s="39">
        <f>'东部-表1供水企业基本情况表'!F24+'西部-表1供水企业基本情况表'!F24+'二次-表1供水企业基本情况表'!F24+'中法-表1供水企业基本情况表'!F24</f>
        <v>1378.88</v>
      </c>
      <c r="G24" s="2"/>
      <c r="H24" s="2"/>
      <c r="I24" s="2"/>
      <c r="J24" s="2"/>
    </row>
    <row r="25" ht="20.1" customHeight="1" spans="1:10">
      <c r="A25" s="6" t="s">
        <v>51</v>
      </c>
      <c r="B25" s="6" t="s">
        <v>52</v>
      </c>
      <c r="C25" s="39">
        <f>'东部-表1供水企业基本情况表'!C25+'西部-表1供水企业基本情况表'!C25+'二次-表1供水企业基本情况表'!C25+'中法-表1供水企业基本情况表'!C25</f>
        <v>1967.97</v>
      </c>
      <c r="D25" s="39">
        <f>'东部-表1供水企业基本情况表'!D25+'西部-表1供水企业基本情况表'!D25+'二次-表1供水企业基本情况表'!D25+'中法-表1供水企业基本情况表'!D25</f>
        <v>5523.14</v>
      </c>
      <c r="E25" s="39">
        <f>'东部-表1供水企业基本情况表'!E25+'西部-表1供水企业基本情况表'!E25+'二次-表1供水企业基本情况表'!E25+'中法-表1供水企业基本情况表'!E25</f>
        <v>2740.64</v>
      </c>
      <c r="F25" s="39">
        <f>'东部-表1供水企业基本情况表'!F25+'西部-表1供水企业基本情况表'!F25+'二次-表1供水企业基本情况表'!F25+'中法-表1供水企业基本情况表'!F25</f>
        <v>3480.65</v>
      </c>
      <c r="G25" s="2"/>
      <c r="H25" s="2"/>
      <c r="I25" s="2"/>
      <c r="J25" s="2"/>
    </row>
    <row r="26" ht="20.1" customHeight="1" spans="1:10">
      <c r="A26" s="6" t="s">
        <v>53</v>
      </c>
      <c r="B26" s="6" t="s">
        <v>54</v>
      </c>
      <c r="C26" s="39">
        <f>'东部-表1供水企业基本情况表'!C26+'西部-表1供水企业基本情况表'!C26+'二次-表1供水企业基本情况表'!C26+'中法-表1供水企业基本情况表'!C26</f>
        <v>668.22</v>
      </c>
      <c r="D26" s="39">
        <f>'东部-表1供水企业基本情况表'!D26+'西部-表1供水企业基本情况表'!D26+'二次-表1供水企业基本情况表'!D26+'中法-表1供水企业基本情况表'!D26</f>
        <v>3764.98</v>
      </c>
      <c r="E26" s="39">
        <f>'东部-表1供水企业基本情况表'!E26+'西部-表1供水企业基本情况表'!E26+'二次-表1供水企业基本情况表'!E26+'中法-表1供水企业基本情况表'!E26</f>
        <v>1694.51</v>
      </c>
      <c r="F26" s="39">
        <f>'东部-表1供水企业基本情况表'!F26+'西部-表1供水企业基本情况表'!F26+'二次-表1供水企业基本情况表'!F26+'中法-表1供水企业基本情况表'!F26</f>
        <v>2101.77</v>
      </c>
      <c r="G26" s="34"/>
      <c r="H26"/>
      <c r="I26" s="34"/>
      <c r="J26" s="34"/>
    </row>
    <row r="27" ht="20.1" customHeight="1" spans="1:10">
      <c r="A27" s="6" t="s">
        <v>55</v>
      </c>
      <c r="B27" s="6" t="s">
        <v>56</v>
      </c>
      <c r="C27" s="39"/>
      <c r="D27" s="39"/>
      <c r="E27" s="39"/>
      <c r="F27" s="39"/>
      <c r="G27" s="34"/>
      <c r="H27"/>
      <c r="I27" s="34"/>
      <c r="J27" s="34"/>
    </row>
    <row r="28" ht="20.1" customHeight="1" spans="1:10">
      <c r="A28" s="6" t="s">
        <v>57</v>
      </c>
      <c r="B28" s="6" t="s">
        <v>58</v>
      </c>
      <c r="C28" s="39">
        <f>'东部-表1供水企业基本情况表'!C28+'西部-表1供水企业基本情况表'!C28+'二次-表1供水企业基本情况表'!C28+'中法-表1供水企业基本情况表'!C28</f>
        <v>19766.76</v>
      </c>
      <c r="D28" s="39">
        <f>'东部-表1供水企业基本情况表'!D28+'西部-表1供水企业基本情况表'!D28+'二次-表1供水企业基本情况表'!D28+'中法-表1供水企业基本情况表'!D28</f>
        <v>20607.96</v>
      </c>
      <c r="E28" s="39">
        <f>'东部-表1供水企业基本情况表'!E28+'西部-表1供水企业基本情况表'!E28+'二次-表1供水企业基本情况表'!E28+'中法-表1供水企业基本情况表'!E28</f>
        <v>19468.95</v>
      </c>
      <c r="F28" s="39">
        <f>'东部-表1供水企业基本情况表'!F28+'西部-表1供水企业基本情况表'!F28+'二次-表1供水企业基本情况表'!F28+'中法-表1供水企业基本情况表'!F28</f>
        <v>20438.72</v>
      </c>
      <c r="G28" s="34"/>
      <c r="H28"/>
      <c r="I28" s="34"/>
      <c r="J28" s="34"/>
    </row>
    <row r="29" ht="20.1" customHeight="1" spans="1:10">
      <c r="A29" s="6" t="s">
        <v>59</v>
      </c>
      <c r="B29" s="6" t="s">
        <v>60</v>
      </c>
      <c r="C29" s="39">
        <f>'东部-表1供水企业基本情况表'!C29+'西部-表1供水企业基本情况表'!C29+'二次-表1供水企业基本情况表'!C29+'中法-表1供水企业基本情况表'!C29</f>
        <v>17523.96</v>
      </c>
      <c r="D29" s="39">
        <f>'东部-表1供水企业基本情况表'!D29+'西部-表1供水企业基本情况表'!D29+'二次-表1供水企业基本情况表'!D29+'中法-表1供水企业基本情况表'!D29</f>
        <v>18271.98</v>
      </c>
      <c r="E29" s="39">
        <f>'东部-表1供水企业基本情况表'!E29+'西部-表1供水企业基本情况表'!E29+'二次-表1供水企业基本情况表'!E29+'中法-表1供水企业基本情况表'!E29</f>
        <v>17322.67</v>
      </c>
      <c r="F29" s="39">
        <f>'东部-表1供水企业基本情况表'!F29+'西部-表1供水企业基本情况表'!F29+'二次-表1供水企业基本情况表'!F29+'中法-表1供水企业基本情况表'!F29</f>
        <v>18165.94</v>
      </c>
      <c r="G29" s="34"/>
      <c r="H29"/>
      <c r="I29" s="34"/>
      <c r="J29" s="34"/>
    </row>
    <row r="30" ht="20.1" customHeight="1" spans="1:10">
      <c r="A30" s="6" t="s">
        <v>61</v>
      </c>
      <c r="B30" s="6" t="s">
        <v>62</v>
      </c>
      <c r="C30" s="39">
        <f>'东部-表1供水企业基本情况表'!C30+'西部-表1供水企业基本情况表'!C30+'二次-表1供水企业基本情况表'!C30+'中法-表1供水企业基本情况表'!C30</f>
        <v>60.5</v>
      </c>
      <c r="D30" s="39">
        <f>'东部-表1供水企业基本情况表'!D30+'西部-表1供水企业基本情况表'!D30+'二次-表1供水企业基本情况表'!D30+'中法-表1供水企业基本情况表'!D30</f>
        <v>60.5</v>
      </c>
      <c r="E30" s="39">
        <f>'东部-表1供水企业基本情况表'!E30+'西部-表1供水企业基本情况表'!E30+'二次-表1供水企业基本情况表'!E30+'中法-表1供水企业基本情况表'!E30</f>
        <v>62.7</v>
      </c>
      <c r="F30" s="39">
        <f>'东部-表1供水企业基本情况表'!F30+'西部-表1供水企业基本情况表'!F30+'二次-表1供水企业基本情况表'!F30+'中法-表1供水企业基本情况表'!F30</f>
        <v>62.7</v>
      </c>
      <c r="G30" s="34"/>
      <c r="H30"/>
      <c r="I30" s="34"/>
      <c r="J30" s="34"/>
    </row>
    <row r="31" ht="20.1" customHeight="1" spans="1:10">
      <c r="A31" s="6" t="s">
        <v>63</v>
      </c>
      <c r="B31" s="6" t="s">
        <v>64</v>
      </c>
      <c r="C31" s="39">
        <f>'东部-表1供水企业基本情况表'!C31+'西部-表1供水企业基本情况表'!C31+'二次-表1供水企业基本情况表'!C31+'中法-表1供水企业基本情况表'!C31</f>
        <v>53.91</v>
      </c>
      <c r="D31" s="39">
        <f>'东部-表1供水企业基本情况表'!D31+'西部-表1供水企业基本情况表'!D31+'二次-表1供水企业基本情况表'!D31+'中法-表1供水企业基本情况表'!D31</f>
        <v>56.05</v>
      </c>
      <c r="E31" s="39">
        <f>'东部-表1供水企业基本情况表'!E31+'西部-表1供水企业基本情况表'!E31+'二次-表1供水企业基本情况表'!E31+'中法-表1供水企业基本情况表'!E31</f>
        <v>51.5</v>
      </c>
      <c r="F31" s="39">
        <f>'东部-表1供水企业基本情况表'!F31+'西部-表1供水企业基本情况表'!F31+'二次-表1供水企业基本情况表'!F31+'中法-表1供水企业基本情况表'!F31</f>
        <v>54.02</v>
      </c>
      <c r="G31" s="34"/>
      <c r="H31" s="34"/>
      <c r="I31" s="34"/>
      <c r="J31" s="34"/>
    </row>
    <row r="32" ht="20.1" customHeight="1" spans="1:10">
      <c r="A32" s="6" t="s">
        <v>65</v>
      </c>
      <c r="B32" s="6" t="s">
        <v>66</v>
      </c>
      <c r="C32" s="39">
        <f>'东部-表1供水企业基本情况表'!C32+'西部-表1供水企业基本情况表'!C32+'二次-表1供水企业基本情况表'!C32+'中法-表1供水企业基本情况表'!C32</f>
        <v>67.54</v>
      </c>
      <c r="D32" s="39">
        <f>'东部-表1供水企业基本情况表'!D32+'西部-表1供水企业基本情况表'!D32+'二次-表1供水企业基本情况表'!D32+'中法-表1供水企业基本情况表'!D32</f>
        <v>70.65</v>
      </c>
      <c r="E32" s="39">
        <f>'东部-表1供水企业基本情况表'!E32+'西部-表1供水企业基本情况表'!E32+'二次-表1供水企业基本情况表'!E32+'中法-表1供水企业基本情况表'!E32</f>
        <v>73.56</v>
      </c>
      <c r="F32" s="39">
        <f>'东部-表1供水企业基本情况表'!F32+'西部-表1供水企业基本情况表'!F32+'二次-表1供水企业基本情况表'!F32+'中法-表1供水企业基本情况表'!F32</f>
        <v>72.12</v>
      </c>
      <c r="G32" s="2"/>
      <c r="H32" s="2"/>
      <c r="I32" s="2"/>
      <c r="J32" s="2"/>
    </row>
    <row r="33" ht="20.1" customHeight="1" spans="1:10">
      <c r="A33" s="6" t="s">
        <v>67</v>
      </c>
      <c r="B33" s="6" t="s">
        <v>68</v>
      </c>
      <c r="C33" s="39">
        <f>'东部-表1供水企业基本情况表'!C33+'西部-表1供水企业基本情况表'!C33+'二次-表1供水企业基本情况表'!C33+'中法-表1供水企业基本情况表'!C33</f>
        <v>42047.12</v>
      </c>
      <c r="D33" s="39">
        <f>'东部-表1供水企业基本情况表'!D33+'西部-表1供水企业基本情况表'!D33+'二次-表1供水企业基本情况表'!D33+'中法-表1供水企业基本情况表'!D33</f>
        <v>42878.07</v>
      </c>
      <c r="E33" s="39">
        <f>'东部-表1供水企业基本情况表'!E33+'西部-表1供水企业基本情况表'!E33+'二次-表1供水企业基本情况表'!E33+'中法-表1供水企业基本情况表'!E33</f>
        <v>39108.95</v>
      </c>
      <c r="F33" s="39">
        <f>'东部-表1供水企业基本情况表'!F33+'西部-表1供水企业基本情况表'!F33+'二次-表1供水企业基本情况表'!F33+'中法-表1供水企业基本情况表'!F33</f>
        <v>42388.31</v>
      </c>
      <c r="G33" s="2"/>
      <c r="H33" s="2"/>
      <c r="I33" s="2"/>
      <c r="J33" s="2"/>
    </row>
    <row r="34" ht="20.1" customHeight="1" spans="1:10">
      <c r="A34" s="6" t="s">
        <v>69</v>
      </c>
      <c r="B34" s="6" t="s">
        <v>70</v>
      </c>
      <c r="C34" s="39">
        <f t="shared" ref="C34:F34" si="0">C33/C29</f>
        <v>2.4</v>
      </c>
      <c r="D34" s="39">
        <f t="shared" si="0"/>
        <v>2.35</v>
      </c>
      <c r="E34" s="39">
        <f t="shared" si="0"/>
        <v>2.26</v>
      </c>
      <c r="F34" s="39">
        <f t="shared" si="0"/>
        <v>2.33</v>
      </c>
      <c r="G34" s="2"/>
      <c r="H34" s="2"/>
      <c r="I34" s="2"/>
      <c r="J34" s="2"/>
    </row>
    <row r="35" ht="20.1" customHeight="1" spans="1:10">
      <c r="A35" s="6" t="s">
        <v>71</v>
      </c>
      <c r="B35" s="6" t="s">
        <v>72</v>
      </c>
      <c r="C35" s="39">
        <f>'东部-表1供水企业基本情况表'!C35+'西部-表1供水企业基本情况表'!C35+'二次-表1供水企业基本情况表'!C35+'中法-表1供水企业基本情况表'!C35</f>
        <v>5270.95</v>
      </c>
      <c r="D35" s="39">
        <f>'东部-表1供水企业基本情况表'!D35+'西部-表1供水企业基本情况表'!D35+'二次-表1供水企业基本情况表'!D35+'中法-表1供水企业基本情况表'!D35</f>
        <v>5631.93</v>
      </c>
      <c r="E35" s="39">
        <f>'东部-表1供水企业基本情况表'!E35+'西部-表1供水企业基本情况表'!E35+'二次-表1供水企业基本情况表'!E35+'中法-表1供水企业基本情况表'!E35</f>
        <v>5959.39</v>
      </c>
      <c r="F35" s="39">
        <f>'东部-表1供水企业基本情况表'!F35+'西部-表1供水企业基本情况表'!F35+'二次-表1供水企业基本情况表'!F35+'中法-表1供水企业基本情况表'!F35</f>
        <v>5962.56</v>
      </c>
      <c r="G35" s="2"/>
      <c r="H35" s="2"/>
      <c r="I35" s="2"/>
      <c r="J35" s="2"/>
    </row>
    <row r="36" ht="20.1" customHeight="1" spans="1:6">
      <c r="A36" s="6" t="s">
        <v>73</v>
      </c>
      <c r="B36" s="6" t="s">
        <v>74</v>
      </c>
      <c r="C36" s="39">
        <f>('东部-表1供水企业基本情况表'!C36+'西部-表1供水企业基本情况表'!C36+'二次-表1供水企业基本情况表'!C36+'中法-表1供水企业基本情况表'!C36)/3</f>
        <v>0.53</v>
      </c>
      <c r="D36" s="39">
        <f>('东部-表1供水企业基本情况表'!D36+'西部-表1供水企业基本情况表'!D36+'二次-表1供水企业基本情况表'!D36+'中法-表1供水企业基本情况表'!D36)/3</f>
        <v>0.55</v>
      </c>
      <c r="E36" s="39">
        <f>('东部-表1供水企业基本情况表'!E36+'西部-表1供水企业基本情况表'!E36+'二次-表1供水企业基本情况表'!E36+'中法-表1供水企业基本情况表'!E36)/4</f>
        <v>0.66</v>
      </c>
      <c r="F36" s="39">
        <f>(C36+D36+E36)/3</f>
        <v>0.58</v>
      </c>
    </row>
    <row r="37" ht="20.1" customHeight="1" spans="1:6">
      <c r="A37" s="6" t="s">
        <v>75</v>
      </c>
      <c r="B37" s="6" t="s">
        <v>76</v>
      </c>
      <c r="C37" s="39"/>
      <c r="D37" s="39"/>
      <c r="E37" s="39"/>
      <c r="F37" s="39"/>
    </row>
    <row r="38" ht="20.1" customHeight="1" spans="1:6">
      <c r="A38" s="6" t="s">
        <v>77</v>
      </c>
      <c r="B38" s="6" t="s">
        <v>78</v>
      </c>
      <c r="C38" s="39">
        <f>'东部-表1供水企业基本情况表'!C38+'西部-表1供水企业基本情况表'!C38+'二次-表1供水企业基本情况表'!C38+'中法-表1供水企业基本情况表'!C38</f>
        <v>869</v>
      </c>
      <c r="D38" s="39">
        <f>'东部-表1供水企业基本情况表'!D38+'西部-表1供水企业基本情况表'!D38+'二次-表1供水企业基本情况表'!D38+'中法-表1供水企业基本情况表'!D38</f>
        <v>863</v>
      </c>
      <c r="E38" s="39">
        <f>'东部-表1供水企业基本情况表'!E38+'西部-表1供水企业基本情况表'!E38+'二次-表1供水企业基本情况表'!E38+'中法-表1供水企业基本情况表'!E38</f>
        <v>901</v>
      </c>
      <c r="F38" s="39">
        <f>'东部-表1供水企业基本情况表'!F38+'西部-表1供水企业基本情况表'!F38+'二次-表1供水企业基本情况表'!F38+'中法-表1供水企业基本情况表'!F38</f>
        <v>924.34</v>
      </c>
    </row>
    <row r="39" ht="20.1" customHeight="1" spans="1:6">
      <c r="A39" s="6" t="s">
        <v>79</v>
      </c>
      <c r="B39" s="6" t="s">
        <v>80</v>
      </c>
      <c r="C39" s="39">
        <f>'东部-表1供水企业基本情况表'!C39+'西部-表1供水企业基本情况表'!C39+'二次-表1供水企业基本情况表'!C39+'中法-表1供水企业基本情况表'!C39</f>
        <v>778</v>
      </c>
      <c r="D39" s="39">
        <f>'东部-表1供水企业基本情况表'!D39+'西部-表1供水企业基本情况表'!D39+'二次-表1供水企业基本情况表'!D39+'中法-表1供水企业基本情况表'!D39</f>
        <v>782</v>
      </c>
      <c r="E39" s="39">
        <f>'东部-表1供水企业基本情况表'!E39+'西部-表1供水企业基本情况表'!E39+'二次-表1供水企业基本情况表'!E39+'中法-表1供水企业基本情况表'!E39</f>
        <v>847</v>
      </c>
      <c r="F39" s="39">
        <f>'东部-表1供水企业基本情况表'!F39+'西部-表1供水企业基本情况表'!F39+'二次-表1供水企业基本情况表'!F39+'中法-表1供水企业基本情况表'!F39</f>
        <v>843.66</v>
      </c>
    </row>
    <row r="40" ht="20.1" customHeight="1" spans="1:6">
      <c r="A40" s="6" t="s">
        <v>81</v>
      </c>
      <c r="B40" s="6" t="s">
        <v>82</v>
      </c>
      <c r="C40" s="39">
        <f>('东部-表1供水企业基本情况表'!C40+'西部-表1供水企业基本情况表'!C40+'二次-表1供水企业基本情况表'!C40+'中法-表1供水企业基本情况表'!C40)/3</f>
        <v>6.35</v>
      </c>
      <c r="D40" s="39">
        <f>('东部-表1供水企业基本情况表'!D40+'西部-表1供水企业基本情况表'!D40+'二次-表1供水企业基本情况表'!D40+'中法-表1供水企业基本情况表'!D40)/3</f>
        <v>7.48</v>
      </c>
      <c r="E40" s="39">
        <f>('东部-表1供水企业基本情况表'!E40+'西部-表1供水企业基本情况表'!E40+'二次-表1供水企业基本情况表'!E40+'中法-表1供水企业基本情况表'!E40)/4</f>
        <v>7.16</v>
      </c>
      <c r="F40" s="39">
        <f>(C40+D40+E40)/3</f>
        <v>7</v>
      </c>
    </row>
    <row r="41" spans="2:2">
      <c r="B41" s="37"/>
    </row>
    <row r="42" spans="2:2">
      <c r="B42" s="37"/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432638888888889" right="0.354166666666667" top="0.590277777777778" bottom="0.75" header="0.314583333333333" footer="0.3"/>
  <pageSetup paperSize="1" scale="6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workbookViewId="0">
      <selection activeCell="C2" sqref="C2"/>
    </sheetView>
  </sheetViews>
  <sheetFormatPr defaultColWidth="9.14285714285714" defaultRowHeight="13.5"/>
  <cols>
    <col min="1" max="1" width="49.5714285714286" style="1" customWidth="1"/>
    <col min="2" max="2" width="22.7142857142857" style="1" customWidth="1"/>
    <col min="3" max="7" width="20.7142857142857" style="1" customWidth="1"/>
    <col min="8" max="10" width="14.5714285714286" style="1"/>
    <col min="11" max="16384" width="9.14285714285714" style="1"/>
  </cols>
  <sheetData>
    <row r="1" ht="36.75" customHeight="1" spans="1:6">
      <c r="A1" s="3" t="s">
        <v>0</v>
      </c>
      <c r="B1" s="4"/>
      <c r="C1" s="4"/>
      <c r="D1" s="4"/>
      <c r="E1" s="4"/>
      <c r="F1" s="4"/>
    </row>
    <row r="2" ht="20.1" customHeight="1" spans="1:6">
      <c r="A2" s="5" t="s">
        <v>83</v>
      </c>
      <c r="B2" s="6"/>
      <c r="C2" s="6"/>
      <c r="D2" s="6"/>
      <c r="E2" s="6"/>
      <c r="F2" s="7" t="s">
        <v>2</v>
      </c>
    </row>
    <row r="3" ht="20.1" customHeight="1" spans="1:6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</row>
    <row r="4" ht="20.1" customHeight="1" spans="1:6">
      <c r="A4" s="6" t="s">
        <v>9</v>
      </c>
      <c r="B4" s="6" t="s">
        <v>10</v>
      </c>
      <c r="C4" s="6"/>
      <c r="D4" s="6"/>
      <c r="E4" s="6"/>
      <c r="F4" s="6"/>
    </row>
    <row r="5" ht="20.1" customHeight="1" spans="1:10">
      <c r="A5" s="6" t="s">
        <v>11</v>
      </c>
      <c r="B5" s="6" t="s">
        <v>12</v>
      </c>
      <c r="C5" s="10">
        <f>C6+C7</f>
        <v>30424.73</v>
      </c>
      <c r="D5" s="10">
        <f>D6+D7</f>
        <v>32019.77</v>
      </c>
      <c r="E5" s="10">
        <f>E6+E7</f>
        <v>33602.51</v>
      </c>
      <c r="F5" s="10">
        <f>(C5+D5+E5)/3</f>
        <v>32015.67</v>
      </c>
      <c r="G5" s="2"/>
      <c r="H5" s="2"/>
      <c r="I5" s="2"/>
      <c r="J5" s="2"/>
    </row>
    <row r="6" ht="20.1" customHeight="1" spans="1:10">
      <c r="A6" s="6" t="s">
        <v>13</v>
      </c>
      <c r="B6" s="6" t="s">
        <v>14</v>
      </c>
      <c r="C6" s="10">
        <v>13648.97</v>
      </c>
      <c r="D6" s="10">
        <v>13764.87</v>
      </c>
      <c r="E6" s="10">
        <v>15970.62</v>
      </c>
      <c r="F6" s="10">
        <f t="shared" ref="F6:F40" si="0">(C6+D6+E6)/3</f>
        <v>14461.49</v>
      </c>
      <c r="G6" s="2"/>
      <c r="H6" s="2"/>
      <c r="I6" s="2"/>
      <c r="J6" s="2"/>
    </row>
    <row r="7" ht="20.1" customHeight="1" spans="1:10">
      <c r="A7" s="6" t="s">
        <v>15</v>
      </c>
      <c r="B7" s="6" t="s">
        <v>16</v>
      </c>
      <c r="C7" s="10">
        <f>SUM(C8:C11)</f>
        <v>16775.76</v>
      </c>
      <c r="D7" s="10">
        <f>SUM(D8:D11)</f>
        <v>18254.9</v>
      </c>
      <c r="E7" s="10">
        <f>SUM(E8:E11)</f>
        <v>17631.89</v>
      </c>
      <c r="F7" s="10">
        <f t="shared" si="0"/>
        <v>17554.18</v>
      </c>
      <c r="G7" s="2"/>
      <c r="H7" s="2"/>
      <c r="I7" s="2"/>
      <c r="J7" s="2"/>
    </row>
    <row r="8" ht="20.1" customHeight="1" spans="1:10">
      <c r="A8" s="6" t="s">
        <v>17</v>
      </c>
      <c r="B8" s="6" t="s">
        <v>18</v>
      </c>
      <c r="C8" s="10">
        <v>16617.92</v>
      </c>
      <c r="D8" s="10">
        <v>17643.5</v>
      </c>
      <c r="E8" s="10">
        <v>16608.37</v>
      </c>
      <c r="F8" s="10">
        <f t="shared" si="0"/>
        <v>16956.6</v>
      </c>
      <c r="G8" s="2"/>
      <c r="H8" s="2"/>
      <c r="I8" s="2"/>
      <c r="J8" s="2"/>
    </row>
    <row r="9" ht="20.1" customHeight="1" spans="1:10">
      <c r="A9" s="6" t="s">
        <v>19</v>
      </c>
      <c r="B9" s="6" t="s">
        <v>20</v>
      </c>
      <c r="C9" s="10">
        <v>0</v>
      </c>
      <c r="D9" s="10">
        <v>0</v>
      </c>
      <c r="E9" s="10">
        <v>0</v>
      </c>
      <c r="F9" s="10">
        <f t="shared" si="0"/>
        <v>0</v>
      </c>
      <c r="G9" s="2"/>
      <c r="H9" s="2"/>
      <c r="I9" s="2"/>
      <c r="J9" s="2"/>
    </row>
    <row r="10" ht="20.1" customHeight="1" spans="1:10">
      <c r="A10" s="6" t="s">
        <v>21</v>
      </c>
      <c r="B10" s="6" t="s">
        <v>22</v>
      </c>
      <c r="C10" s="10">
        <v>147.84</v>
      </c>
      <c r="D10" s="11">
        <v>141.4</v>
      </c>
      <c r="E10" s="12">
        <v>528.52</v>
      </c>
      <c r="F10" s="10">
        <f t="shared" si="0"/>
        <v>272.59</v>
      </c>
      <c r="G10" s="2"/>
      <c r="H10" s="2"/>
      <c r="I10" s="2"/>
      <c r="J10" s="2"/>
    </row>
    <row r="11" ht="20.1" customHeight="1" spans="1:10">
      <c r="A11" s="6" t="s">
        <v>23</v>
      </c>
      <c r="B11" s="6" t="s">
        <v>24</v>
      </c>
      <c r="C11" s="10">
        <v>10</v>
      </c>
      <c r="D11" s="11">
        <v>470</v>
      </c>
      <c r="E11" s="12">
        <v>495</v>
      </c>
      <c r="F11" s="10">
        <f t="shared" si="0"/>
        <v>325</v>
      </c>
      <c r="G11" s="2"/>
      <c r="H11" s="2"/>
      <c r="I11" s="2"/>
      <c r="J11" s="2"/>
    </row>
    <row r="12" ht="20.1" customHeight="1" spans="1:10">
      <c r="A12" s="6" t="s">
        <v>25</v>
      </c>
      <c r="B12" s="6" t="s">
        <v>26</v>
      </c>
      <c r="C12" s="11">
        <f>C13+C14</f>
        <v>21028.94</v>
      </c>
      <c r="D12" s="11">
        <f>D13+D14</f>
        <v>20746.9</v>
      </c>
      <c r="E12" s="11">
        <f>E13+E14</f>
        <v>1368.95</v>
      </c>
      <c r="F12" s="10">
        <f t="shared" si="0"/>
        <v>14381.6</v>
      </c>
      <c r="G12" s="2"/>
      <c r="H12" s="2"/>
      <c r="I12" s="2"/>
      <c r="J12" s="2"/>
    </row>
    <row r="13" ht="20.1" customHeight="1" spans="1:10">
      <c r="A13" s="6" t="s">
        <v>27</v>
      </c>
      <c r="B13" s="6" t="s">
        <v>28</v>
      </c>
      <c r="C13" s="11">
        <v>1536.66</v>
      </c>
      <c r="D13" s="13">
        <v>1254.62</v>
      </c>
      <c r="E13" s="12">
        <v>1039.18</v>
      </c>
      <c r="F13" s="10">
        <f t="shared" si="0"/>
        <v>1276.82</v>
      </c>
      <c r="G13" s="2"/>
      <c r="H13" s="2"/>
      <c r="I13" s="2"/>
      <c r="J13" s="2"/>
    </row>
    <row r="14" ht="20.1" customHeight="1" spans="1:11">
      <c r="A14" s="6" t="s">
        <v>29</v>
      </c>
      <c r="B14" s="6" t="s">
        <v>30</v>
      </c>
      <c r="C14" s="11">
        <v>19492.28</v>
      </c>
      <c r="D14" s="11">
        <v>19492.28</v>
      </c>
      <c r="E14" s="12">
        <v>329.77</v>
      </c>
      <c r="F14" s="10">
        <f t="shared" si="0"/>
        <v>13104.78</v>
      </c>
      <c r="G14" s="2"/>
      <c r="H14" s="2"/>
      <c r="I14" s="2"/>
      <c r="J14" s="2"/>
      <c r="K14" s="37"/>
    </row>
    <row r="15" ht="20.1" customHeight="1" spans="1:11">
      <c r="A15" s="6" t="s">
        <v>31</v>
      </c>
      <c r="B15" s="6" t="s">
        <v>32</v>
      </c>
      <c r="C15" s="10">
        <f>C5-C12</f>
        <v>9395.79</v>
      </c>
      <c r="D15" s="10">
        <f>D5-D12</f>
        <v>11272.87</v>
      </c>
      <c r="E15" s="10">
        <f>E5-E12</f>
        <v>32233.56</v>
      </c>
      <c r="F15" s="10">
        <f t="shared" si="0"/>
        <v>17634.07</v>
      </c>
      <c r="G15" s="2"/>
      <c r="H15" s="2"/>
      <c r="I15" s="2"/>
      <c r="J15" s="2"/>
      <c r="K15" s="37"/>
    </row>
    <row r="16" ht="20.1" customHeight="1" spans="1:11">
      <c r="A16" s="6" t="s">
        <v>33</v>
      </c>
      <c r="B16" s="6" t="s">
        <v>34</v>
      </c>
      <c r="C16" s="10"/>
      <c r="D16" s="10"/>
      <c r="E16" s="10"/>
      <c r="F16" s="10"/>
      <c r="G16" s="2"/>
      <c r="H16" s="2"/>
      <c r="I16" s="2"/>
      <c r="J16" s="2"/>
      <c r="K16" s="37"/>
    </row>
    <row r="17" ht="20.1" customHeight="1" spans="1:11">
      <c r="A17" s="14" t="s">
        <v>35</v>
      </c>
      <c r="B17" s="14" t="s">
        <v>36</v>
      </c>
      <c r="C17" s="11">
        <v>6588.7</v>
      </c>
      <c r="D17" s="11">
        <v>6701.69</v>
      </c>
      <c r="E17" s="27">
        <v>5498.24</v>
      </c>
      <c r="F17" s="16">
        <f t="shared" si="0"/>
        <v>6262.88</v>
      </c>
      <c r="G17" s="2"/>
      <c r="H17" s="2"/>
      <c r="I17" s="2"/>
      <c r="J17" s="2"/>
      <c r="K17" s="37"/>
    </row>
    <row r="18" ht="20.1" customHeight="1" spans="1:11">
      <c r="A18" s="14" t="s">
        <v>37</v>
      </c>
      <c r="B18" s="15" t="s">
        <v>38</v>
      </c>
      <c r="C18" s="11">
        <v>2142.34</v>
      </c>
      <c r="D18" s="11">
        <v>2569.89</v>
      </c>
      <c r="E18" s="27">
        <v>3356.73</v>
      </c>
      <c r="F18" s="16">
        <f t="shared" si="0"/>
        <v>2689.65</v>
      </c>
      <c r="G18" s="2"/>
      <c r="H18" s="2"/>
      <c r="I18" s="2"/>
      <c r="J18" s="2"/>
      <c r="K18" s="37"/>
    </row>
    <row r="19" ht="20.1" customHeight="1" spans="1:11">
      <c r="A19" s="14" t="s">
        <v>39</v>
      </c>
      <c r="B19" s="14" t="s">
        <v>40</v>
      </c>
      <c r="C19" s="11">
        <v>2508.55</v>
      </c>
      <c r="D19" s="11">
        <v>2315.88</v>
      </c>
      <c r="E19" s="27">
        <v>987.59</v>
      </c>
      <c r="F19" s="16">
        <f t="shared" si="0"/>
        <v>1937.34</v>
      </c>
      <c r="G19" s="2"/>
      <c r="H19" s="2"/>
      <c r="I19" s="2"/>
      <c r="J19" s="2"/>
      <c r="K19" s="37"/>
    </row>
    <row r="20" ht="20.1" customHeight="1" spans="1:11">
      <c r="A20" s="14" t="s">
        <v>41</v>
      </c>
      <c r="B20" s="14" t="s">
        <v>42</v>
      </c>
      <c r="C20" s="11">
        <v>81.09</v>
      </c>
      <c r="D20" s="11">
        <v>59.17</v>
      </c>
      <c r="E20" s="27">
        <v>56.1</v>
      </c>
      <c r="F20" s="16">
        <f t="shared" si="0"/>
        <v>65.45</v>
      </c>
      <c r="G20" s="2"/>
      <c r="H20" s="2"/>
      <c r="I20" s="2"/>
      <c r="J20" s="2"/>
      <c r="K20" s="37"/>
    </row>
    <row r="21" ht="20.1" customHeight="1" spans="1:11">
      <c r="A21" s="14" t="s">
        <v>43</v>
      </c>
      <c r="B21" s="14" t="s">
        <v>44</v>
      </c>
      <c r="C21" s="11">
        <v>716.3</v>
      </c>
      <c r="D21" s="11">
        <v>502.71</v>
      </c>
      <c r="E21" s="27">
        <v>245.78</v>
      </c>
      <c r="F21" s="16">
        <f t="shared" si="0"/>
        <v>488.26</v>
      </c>
      <c r="G21" s="2"/>
      <c r="H21" s="2"/>
      <c r="I21" s="2"/>
      <c r="J21" s="2"/>
      <c r="K21" s="37"/>
    </row>
    <row r="22" ht="27" customHeight="1" spans="1:11">
      <c r="A22" s="14" t="s">
        <v>45</v>
      </c>
      <c r="B22" s="17" t="s">
        <v>46</v>
      </c>
      <c r="C22" s="16">
        <f>C17-C18-C19-C20-(C21-C24*0.25)</f>
        <v>1178.76</v>
      </c>
      <c r="D22" s="16">
        <f>D17-D18-D19-D20-(D21-D24*0.25)</f>
        <v>1296.82</v>
      </c>
      <c r="E22" s="16">
        <f>E17-E18-E19-E20-(E21-E24*0.25)</f>
        <v>879.05</v>
      </c>
      <c r="F22" s="16">
        <f t="shared" si="0"/>
        <v>1118.21</v>
      </c>
      <c r="G22" s="2"/>
      <c r="H22" s="2"/>
      <c r="I22" s="2"/>
      <c r="J22" s="2"/>
      <c r="K22" s="37"/>
    </row>
    <row r="23" ht="20.1" customHeight="1" spans="1:10">
      <c r="A23" s="14" t="s">
        <v>47</v>
      </c>
      <c r="B23" s="14" t="s">
        <v>48</v>
      </c>
      <c r="C23" s="18">
        <f t="shared" ref="C23:E23" si="1">C22/C15</f>
        <v>0.1255</v>
      </c>
      <c r="D23" s="18">
        <f t="shared" si="1"/>
        <v>0.115</v>
      </c>
      <c r="E23" s="18">
        <f t="shared" si="1"/>
        <v>0.0273</v>
      </c>
      <c r="F23" s="18">
        <f t="shared" si="0"/>
        <v>0.0893</v>
      </c>
      <c r="G23" s="2"/>
      <c r="H23" s="2"/>
      <c r="I23" s="2"/>
      <c r="J23" s="2"/>
    </row>
    <row r="24" ht="20.1" customHeight="1" spans="1:10">
      <c r="A24" s="14" t="s">
        <v>49</v>
      </c>
      <c r="B24" s="14" t="s">
        <v>50</v>
      </c>
      <c r="C24" s="16">
        <f>C25-C26</f>
        <v>153.37</v>
      </c>
      <c r="D24" s="16">
        <f>D25-D26</f>
        <v>171.11</v>
      </c>
      <c r="E24" s="16">
        <f>E25-E26</f>
        <v>108.05</v>
      </c>
      <c r="F24" s="16">
        <f t="shared" si="0"/>
        <v>144.18</v>
      </c>
      <c r="G24" s="2"/>
      <c r="H24" s="2"/>
      <c r="I24" s="2"/>
      <c r="J24" s="2"/>
    </row>
    <row r="25" ht="20.1" customHeight="1" spans="1:10">
      <c r="A25" s="14" t="s">
        <v>51</v>
      </c>
      <c r="B25" s="14" t="s">
        <v>52</v>
      </c>
      <c r="C25" s="16">
        <v>185.27</v>
      </c>
      <c r="D25" s="16">
        <v>242.71</v>
      </c>
      <c r="E25" s="16">
        <v>124.61</v>
      </c>
      <c r="F25" s="16">
        <f t="shared" si="0"/>
        <v>184.2</v>
      </c>
      <c r="G25" s="2"/>
      <c r="H25" s="2"/>
      <c r="I25" s="2"/>
      <c r="J25" s="2"/>
    </row>
    <row r="26" ht="20.1" customHeight="1" spans="1:10">
      <c r="A26" s="14" t="s">
        <v>53</v>
      </c>
      <c r="B26" s="14" t="s">
        <v>54</v>
      </c>
      <c r="C26" s="16">
        <v>31.9</v>
      </c>
      <c r="D26" s="16">
        <v>71.6</v>
      </c>
      <c r="E26" s="16">
        <v>16.56</v>
      </c>
      <c r="F26" s="16">
        <f t="shared" si="0"/>
        <v>40.02</v>
      </c>
      <c r="G26" s="34"/>
      <c r="H26" s="34"/>
      <c r="I26" s="34"/>
      <c r="J26" s="34"/>
    </row>
    <row r="27" ht="20.1" customHeight="1" spans="1:10">
      <c r="A27" s="14" t="s">
        <v>55</v>
      </c>
      <c r="B27" s="14" t="s">
        <v>56</v>
      </c>
      <c r="C27" s="30"/>
      <c r="D27" s="30"/>
      <c r="E27" s="30"/>
      <c r="F27" s="16"/>
      <c r="G27" s="34"/>
      <c r="H27" s="34"/>
      <c r="I27" s="34"/>
      <c r="J27" s="34"/>
    </row>
    <row r="28" ht="20.1" customHeight="1" spans="1:10">
      <c r="A28" s="14" t="s">
        <v>57</v>
      </c>
      <c r="B28" s="14" t="s">
        <v>58</v>
      </c>
      <c r="C28" s="30">
        <v>2008.27</v>
      </c>
      <c r="D28" s="30">
        <v>2190.12</v>
      </c>
      <c r="E28" s="30">
        <v>1956.17</v>
      </c>
      <c r="F28" s="16">
        <f t="shared" si="0"/>
        <v>2051.52</v>
      </c>
      <c r="G28" s="34"/>
      <c r="H28" s="34"/>
      <c r="I28" s="34"/>
      <c r="J28" s="34"/>
    </row>
    <row r="29" ht="20.1" customHeight="1" spans="1:10">
      <c r="A29" s="14" t="s">
        <v>59</v>
      </c>
      <c r="B29" s="14" t="s">
        <v>60</v>
      </c>
      <c r="C29" s="30">
        <v>1979.65</v>
      </c>
      <c r="D29" s="30">
        <v>2113.99</v>
      </c>
      <c r="E29" s="30">
        <v>1886.46</v>
      </c>
      <c r="F29" s="16">
        <f t="shared" si="0"/>
        <v>1993.37</v>
      </c>
      <c r="G29" s="34"/>
      <c r="H29" s="34"/>
      <c r="I29" s="34"/>
      <c r="J29" s="34"/>
    </row>
    <row r="30" ht="20.1" customHeight="1" spans="1:10">
      <c r="A30" s="14" t="s">
        <v>61</v>
      </c>
      <c r="B30" s="14" t="s">
        <v>62</v>
      </c>
      <c r="C30" s="16">
        <v>10</v>
      </c>
      <c r="D30" s="16">
        <v>10</v>
      </c>
      <c r="E30" s="16">
        <v>10</v>
      </c>
      <c r="F30" s="16">
        <f t="shared" si="0"/>
        <v>10</v>
      </c>
      <c r="G30" s="34"/>
      <c r="H30" s="34"/>
      <c r="I30" s="34"/>
      <c r="J30" s="34"/>
    </row>
    <row r="31" ht="20.1" customHeight="1" spans="1:10">
      <c r="A31" s="6" t="s">
        <v>63</v>
      </c>
      <c r="B31" s="6" t="s">
        <v>64</v>
      </c>
      <c r="C31" s="10">
        <v>5.21</v>
      </c>
      <c r="D31" s="10">
        <v>5.55</v>
      </c>
      <c r="E31" s="10">
        <v>5.2</v>
      </c>
      <c r="F31" s="10">
        <f t="shared" si="0"/>
        <v>5.32</v>
      </c>
      <c r="G31" s="34"/>
      <c r="H31" s="34"/>
      <c r="I31" s="34"/>
      <c r="J31" s="34"/>
    </row>
    <row r="32" ht="20.1" customHeight="1" spans="1:10">
      <c r="A32" s="6" t="s">
        <v>65</v>
      </c>
      <c r="B32" s="6" t="s">
        <v>66</v>
      </c>
      <c r="C32" s="10">
        <v>6.44</v>
      </c>
      <c r="D32" s="10">
        <v>6.55</v>
      </c>
      <c r="E32" s="10">
        <v>7.16</v>
      </c>
      <c r="F32" s="10">
        <f t="shared" si="0"/>
        <v>6.72</v>
      </c>
      <c r="G32" s="2"/>
      <c r="H32" s="2"/>
      <c r="I32" s="2"/>
      <c r="J32" s="2"/>
    </row>
    <row r="33" ht="20.1" customHeight="1" spans="1:10">
      <c r="A33" s="6" t="s">
        <v>67</v>
      </c>
      <c r="B33" s="6" t="s">
        <v>68</v>
      </c>
      <c r="C33" s="10">
        <v>6786.36</v>
      </c>
      <c r="D33" s="10">
        <v>6902.74</v>
      </c>
      <c r="E33" s="10">
        <v>5663.19</v>
      </c>
      <c r="F33" s="10">
        <f t="shared" si="0"/>
        <v>6450.76</v>
      </c>
      <c r="G33" s="2"/>
      <c r="H33" s="2"/>
      <c r="I33" s="2"/>
      <c r="J33" s="2"/>
    </row>
    <row r="34" ht="20.1" customHeight="1" spans="1:10">
      <c r="A34" s="6" t="s">
        <v>69</v>
      </c>
      <c r="B34" s="6" t="s">
        <v>70</v>
      </c>
      <c r="C34" s="10">
        <f t="shared" ref="C34:E34" si="2">C33/C29</f>
        <v>3.43</v>
      </c>
      <c r="D34" s="10">
        <f t="shared" si="2"/>
        <v>3.27</v>
      </c>
      <c r="E34" s="10">
        <f t="shared" si="2"/>
        <v>3</v>
      </c>
      <c r="F34" s="10">
        <f t="shared" si="0"/>
        <v>3.23</v>
      </c>
      <c r="G34" s="2"/>
      <c r="H34" s="2"/>
      <c r="I34" s="2"/>
      <c r="J34" s="2"/>
    </row>
    <row r="35" ht="20.1" customHeight="1" spans="1:10">
      <c r="A35" s="6" t="s">
        <v>71</v>
      </c>
      <c r="B35" s="6" t="s">
        <v>72</v>
      </c>
      <c r="C35" s="10">
        <v>215.45</v>
      </c>
      <c r="D35" s="10">
        <v>282.03</v>
      </c>
      <c r="E35" s="10">
        <v>266.39</v>
      </c>
      <c r="F35" s="10">
        <f t="shared" si="0"/>
        <v>254.62</v>
      </c>
      <c r="G35" s="2"/>
      <c r="H35" s="2"/>
      <c r="I35" s="2"/>
      <c r="J35" s="2"/>
    </row>
    <row r="36" ht="20.1" customHeight="1" spans="1:6">
      <c r="A36" s="6" t="s">
        <v>73</v>
      </c>
      <c r="B36" s="6" t="s">
        <v>74</v>
      </c>
      <c r="C36" s="23">
        <v>0.3</v>
      </c>
      <c r="D36" s="23">
        <v>0.36</v>
      </c>
      <c r="E36" s="23">
        <v>0.36</v>
      </c>
      <c r="F36" s="23">
        <f t="shared" si="0"/>
        <v>0.34</v>
      </c>
    </row>
    <row r="37" ht="20.1" customHeight="1" spans="1:6">
      <c r="A37" s="6" t="s">
        <v>75</v>
      </c>
      <c r="B37" s="6" t="s">
        <v>76</v>
      </c>
      <c r="C37" s="24"/>
      <c r="D37" s="24"/>
      <c r="E37" s="24"/>
      <c r="F37" s="10"/>
    </row>
    <row r="38" ht="20.1" customHeight="1" spans="1:6">
      <c r="A38" s="6" t="s">
        <v>77</v>
      </c>
      <c r="B38" s="6" t="s">
        <v>78</v>
      </c>
      <c r="C38" s="10">
        <v>90</v>
      </c>
      <c r="D38" s="10">
        <v>90</v>
      </c>
      <c r="E38" s="10">
        <v>90</v>
      </c>
      <c r="F38" s="10">
        <f t="shared" si="0"/>
        <v>90</v>
      </c>
    </row>
    <row r="39" ht="20.1" customHeight="1" spans="1:6">
      <c r="A39" s="6" t="s">
        <v>79</v>
      </c>
      <c r="B39" s="6" t="s">
        <v>80</v>
      </c>
      <c r="C39" s="10">
        <v>76</v>
      </c>
      <c r="D39" s="10">
        <v>81</v>
      </c>
      <c r="E39" s="10">
        <v>90</v>
      </c>
      <c r="F39" s="10">
        <f t="shared" si="0"/>
        <v>82.33</v>
      </c>
    </row>
    <row r="40" ht="20.1" customHeight="1" spans="1:6">
      <c r="A40" s="6" t="s">
        <v>81</v>
      </c>
      <c r="B40" s="6" t="s">
        <v>82</v>
      </c>
      <c r="C40" s="10">
        <v>4.85</v>
      </c>
      <c r="D40" s="10">
        <v>7.94</v>
      </c>
      <c r="E40" s="10">
        <v>8.87</v>
      </c>
      <c r="F40" s="10">
        <f t="shared" si="0"/>
        <v>7.22</v>
      </c>
    </row>
    <row r="41" spans="2:2">
      <c r="B41" s="37"/>
    </row>
    <row r="42" spans="2:2">
      <c r="B42" s="37"/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699305555555556" right="0.699305555555556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workbookViewId="0">
      <selection activeCell="C2" sqref="C2"/>
    </sheetView>
  </sheetViews>
  <sheetFormatPr defaultColWidth="9.14285714285714" defaultRowHeight="13.5"/>
  <cols>
    <col min="1" max="1" width="49.5714285714286" style="1" customWidth="1"/>
    <col min="2" max="2" width="22.7142857142857" style="1" customWidth="1"/>
    <col min="3" max="7" width="20.7142857142857" style="1" customWidth="1"/>
    <col min="8" max="10" width="14.5714285714286" style="1"/>
    <col min="11" max="16384" width="9.14285714285714" style="1"/>
  </cols>
  <sheetData>
    <row r="1" ht="36.75" customHeight="1" spans="1:6">
      <c r="A1" s="3" t="s">
        <v>84</v>
      </c>
      <c r="B1" s="4"/>
      <c r="C1" s="4"/>
      <c r="D1" s="4"/>
      <c r="E1" s="4"/>
      <c r="F1" s="4"/>
    </row>
    <row r="2" ht="20.1" customHeight="1" spans="1:6">
      <c r="A2" s="5" t="s">
        <v>85</v>
      </c>
      <c r="B2" s="6"/>
      <c r="C2" s="6"/>
      <c r="D2" s="6"/>
      <c r="E2" s="6"/>
      <c r="F2" s="7" t="s">
        <v>2</v>
      </c>
    </row>
    <row r="3" ht="20.1" customHeight="1" spans="1:6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</row>
    <row r="4" ht="20.1" customHeight="1" spans="1:6">
      <c r="A4" s="6" t="s">
        <v>9</v>
      </c>
      <c r="B4" s="6" t="s">
        <v>10</v>
      </c>
      <c r="C4" s="6"/>
      <c r="D4" s="6"/>
      <c r="E4" s="6"/>
      <c r="F4" s="6"/>
    </row>
    <row r="5" ht="20.1" customHeight="1" spans="1:10">
      <c r="A5" s="6" t="s">
        <v>11</v>
      </c>
      <c r="B5" s="6" t="s">
        <v>12</v>
      </c>
      <c r="C5" s="10">
        <f>C6+C7</f>
        <v>71118.5</v>
      </c>
      <c r="D5" s="10">
        <f>D6+D7</f>
        <v>68376</v>
      </c>
      <c r="E5" s="10">
        <f>E6+E7</f>
        <v>64053.7</v>
      </c>
      <c r="F5" s="10">
        <f t="shared" ref="F5:F15" si="0">(C5+D5+E5)/3</f>
        <v>67849.4</v>
      </c>
      <c r="G5" s="2"/>
      <c r="H5" s="2"/>
      <c r="I5" s="2"/>
      <c r="J5" s="2"/>
    </row>
    <row r="6" ht="20.1" customHeight="1" spans="1:10">
      <c r="A6" s="6" t="s">
        <v>13</v>
      </c>
      <c r="B6" s="6" t="s">
        <v>14</v>
      </c>
      <c r="C6" s="10">
        <v>2982.5</v>
      </c>
      <c r="D6" s="10">
        <v>2560</v>
      </c>
      <c r="E6" s="10">
        <v>1713.4</v>
      </c>
      <c r="F6" s="10">
        <f t="shared" si="0"/>
        <v>2418.63</v>
      </c>
      <c r="G6" s="2"/>
      <c r="H6" s="2"/>
      <c r="I6" s="2"/>
      <c r="J6" s="2"/>
    </row>
    <row r="7" ht="20.1" customHeight="1" spans="1:10">
      <c r="A7" s="6" t="s">
        <v>15</v>
      </c>
      <c r="B7" s="6" t="s">
        <v>16</v>
      </c>
      <c r="C7" s="10">
        <f>SUM(C8:C11)</f>
        <v>68136</v>
      </c>
      <c r="D7" s="10">
        <f>SUM(D8:D11)</f>
        <v>65816</v>
      </c>
      <c r="E7" s="10">
        <f>SUM(E8:E11)</f>
        <v>62340.3</v>
      </c>
      <c r="F7" s="10">
        <f t="shared" si="0"/>
        <v>65430.77</v>
      </c>
      <c r="G7" s="2"/>
      <c r="H7" s="2"/>
      <c r="I7" s="2"/>
      <c r="J7" s="2"/>
    </row>
    <row r="8" ht="20.1" customHeight="1" spans="1:10">
      <c r="A8" s="6" t="s">
        <v>17</v>
      </c>
      <c r="B8" s="6" t="s">
        <v>18</v>
      </c>
      <c r="C8" s="10">
        <v>67232.8</v>
      </c>
      <c r="D8" s="10">
        <v>64212</v>
      </c>
      <c r="E8" s="10">
        <v>62049.1</v>
      </c>
      <c r="F8" s="10">
        <f t="shared" si="0"/>
        <v>64497.97</v>
      </c>
      <c r="G8" s="2"/>
      <c r="H8" s="2"/>
      <c r="I8" s="2"/>
      <c r="J8" s="2"/>
    </row>
    <row r="9" ht="20.1" customHeight="1" spans="1:10">
      <c r="A9" s="6" t="s">
        <v>19</v>
      </c>
      <c r="B9" s="6" t="s">
        <v>20</v>
      </c>
      <c r="C9" s="10">
        <v>0</v>
      </c>
      <c r="D9" s="10">
        <v>0</v>
      </c>
      <c r="E9" s="10">
        <v>0</v>
      </c>
      <c r="F9" s="10">
        <f t="shared" si="0"/>
        <v>0</v>
      </c>
      <c r="G9" s="2"/>
      <c r="H9" s="2"/>
      <c r="I9" s="2"/>
      <c r="J9" s="2"/>
    </row>
    <row r="10" ht="20.1" customHeight="1" spans="1:10">
      <c r="A10" s="6" t="s">
        <v>21</v>
      </c>
      <c r="B10" s="6" t="s">
        <v>22</v>
      </c>
      <c r="C10" s="10">
        <v>713.2</v>
      </c>
      <c r="D10" s="11">
        <v>1414</v>
      </c>
      <c r="E10" s="12">
        <v>101.2</v>
      </c>
      <c r="F10" s="10">
        <f t="shared" si="0"/>
        <v>742.8</v>
      </c>
      <c r="G10" s="2"/>
      <c r="H10" s="2"/>
      <c r="I10" s="2"/>
      <c r="J10" s="2"/>
    </row>
    <row r="11" ht="20.1" customHeight="1" spans="1:10">
      <c r="A11" s="6" t="s">
        <v>23</v>
      </c>
      <c r="B11" s="6" t="s">
        <v>24</v>
      </c>
      <c r="C11" s="10">
        <v>190</v>
      </c>
      <c r="D11" s="11">
        <v>190</v>
      </c>
      <c r="E11" s="12">
        <v>190</v>
      </c>
      <c r="F11" s="10">
        <f t="shared" si="0"/>
        <v>190</v>
      </c>
      <c r="G11" s="2"/>
      <c r="H11" s="2"/>
      <c r="I11" s="2"/>
      <c r="J11" s="2"/>
    </row>
    <row r="12" ht="20.1" customHeight="1" spans="1:10">
      <c r="A12" s="6" t="s">
        <v>25</v>
      </c>
      <c r="B12" s="6" t="s">
        <v>26</v>
      </c>
      <c r="C12" s="11">
        <f>C13+C14</f>
        <v>29199.2</v>
      </c>
      <c r="D12" s="11">
        <f>D13+D14</f>
        <v>25207.9</v>
      </c>
      <c r="E12" s="11">
        <f>E13+E14</f>
        <v>20098.8</v>
      </c>
      <c r="F12" s="10">
        <f t="shared" si="0"/>
        <v>24835.3</v>
      </c>
      <c r="G12" s="2"/>
      <c r="H12" s="2"/>
      <c r="I12" s="2"/>
      <c r="J12" s="2"/>
    </row>
    <row r="13" ht="20.1" customHeight="1" spans="1:10">
      <c r="A13" s="6" t="s">
        <v>27</v>
      </c>
      <c r="B13" s="6" t="s">
        <v>28</v>
      </c>
      <c r="C13" s="11">
        <v>26929.6</v>
      </c>
      <c r="D13" s="13">
        <v>22500.1</v>
      </c>
      <c r="E13" s="12">
        <v>16405.7</v>
      </c>
      <c r="F13" s="10">
        <f t="shared" si="0"/>
        <v>21945.13</v>
      </c>
      <c r="G13" s="2"/>
      <c r="H13" s="2"/>
      <c r="I13" s="2"/>
      <c r="J13" s="2"/>
    </row>
    <row r="14" ht="20.1" customHeight="1" spans="1:10">
      <c r="A14" s="6" t="s">
        <v>29</v>
      </c>
      <c r="B14" s="6" t="s">
        <v>30</v>
      </c>
      <c r="C14" s="11">
        <v>2269.6</v>
      </c>
      <c r="D14" s="11">
        <v>2707.8</v>
      </c>
      <c r="E14" s="12">
        <v>3693.1</v>
      </c>
      <c r="F14" s="10">
        <f t="shared" si="0"/>
        <v>2890.17</v>
      </c>
      <c r="G14" s="2"/>
      <c r="H14" s="2"/>
      <c r="I14" s="2"/>
      <c r="J14" s="2"/>
    </row>
    <row r="15" ht="20.1" customHeight="1" spans="1:10">
      <c r="A15" s="6" t="s">
        <v>31</v>
      </c>
      <c r="B15" s="6" t="s">
        <v>32</v>
      </c>
      <c r="C15" s="10">
        <f>C5-C12</f>
        <v>41919.3</v>
      </c>
      <c r="D15" s="10">
        <f>D5-D12</f>
        <v>43168.1</v>
      </c>
      <c r="E15" s="10">
        <f>E5-E12</f>
        <v>43954.9</v>
      </c>
      <c r="F15" s="10">
        <f t="shared" si="0"/>
        <v>43014.1</v>
      </c>
      <c r="G15" s="2"/>
      <c r="H15" s="2"/>
      <c r="I15" s="2"/>
      <c r="J15" s="2"/>
    </row>
    <row r="16" ht="20.1" customHeight="1" spans="1:10">
      <c r="A16" s="6" t="s">
        <v>33</v>
      </c>
      <c r="B16" s="6" t="s">
        <v>34</v>
      </c>
      <c r="C16" s="10"/>
      <c r="D16" s="10"/>
      <c r="E16" s="10"/>
      <c r="F16" s="10"/>
      <c r="G16" s="2"/>
      <c r="H16" s="2"/>
      <c r="I16" s="2"/>
      <c r="J16" s="2"/>
    </row>
    <row r="17" ht="20.1" customHeight="1" spans="1:10">
      <c r="A17" s="6" t="s">
        <v>35</v>
      </c>
      <c r="B17" s="6" t="s">
        <v>36</v>
      </c>
      <c r="C17" s="11">
        <v>10098.7</v>
      </c>
      <c r="D17" s="11">
        <v>10561</v>
      </c>
      <c r="E17" s="12">
        <v>9482.4</v>
      </c>
      <c r="F17" s="10">
        <f t="shared" ref="F17:F26" si="1">(C17+D17+E17)/3</f>
        <v>10047.37</v>
      </c>
      <c r="G17" s="2"/>
      <c r="H17" s="2"/>
      <c r="I17" s="2"/>
      <c r="J17" s="2"/>
    </row>
    <row r="18" ht="20.1" customHeight="1" spans="1:10">
      <c r="A18" s="14" t="s">
        <v>37</v>
      </c>
      <c r="B18" s="15" t="s">
        <v>38</v>
      </c>
      <c r="C18" s="11">
        <v>3631.5</v>
      </c>
      <c r="D18" s="11">
        <v>3901.29</v>
      </c>
      <c r="E18" s="27">
        <v>7832.69</v>
      </c>
      <c r="F18" s="16">
        <f t="shared" si="1"/>
        <v>5121.83</v>
      </c>
      <c r="G18" s="2"/>
      <c r="H18" s="2"/>
      <c r="I18" s="2"/>
      <c r="J18" s="2"/>
    </row>
    <row r="19" ht="20.1" customHeight="1" spans="1:10">
      <c r="A19" s="14" t="s">
        <v>39</v>
      </c>
      <c r="B19" s="14" t="s">
        <v>40</v>
      </c>
      <c r="C19" s="11">
        <v>5603.75</v>
      </c>
      <c r="D19" s="11">
        <v>5602.49</v>
      </c>
      <c r="E19" s="27">
        <v>1280.69</v>
      </c>
      <c r="F19" s="16">
        <f t="shared" si="1"/>
        <v>4162.31</v>
      </c>
      <c r="G19" s="2"/>
      <c r="H19" s="2"/>
      <c r="I19" s="2"/>
      <c r="J19" s="2"/>
    </row>
    <row r="20" ht="20.1" customHeight="1" spans="1:10">
      <c r="A20" s="14" t="s">
        <v>41</v>
      </c>
      <c r="B20" s="14" t="s">
        <v>42</v>
      </c>
      <c r="C20" s="11">
        <v>106.67</v>
      </c>
      <c r="D20" s="11">
        <v>99.2</v>
      </c>
      <c r="E20" s="27">
        <v>94.36</v>
      </c>
      <c r="F20" s="16">
        <f t="shared" si="1"/>
        <v>100.08</v>
      </c>
      <c r="G20" s="2"/>
      <c r="H20" s="2"/>
      <c r="I20" s="2"/>
      <c r="J20" s="2"/>
    </row>
    <row r="21" ht="20.1" customHeight="1" spans="1:10">
      <c r="A21" s="6" t="s">
        <v>43</v>
      </c>
      <c r="B21" s="6" t="s">
        <v>44</v>
      </c>
      <c r="C21" s="11">
        <v>134.1</v>
      </c>
      <c r="D21" s="11">
        <v>416.8</v>
      </c>
      <c r="E21" s="27">
        <v>139.1</v>
      </c>
      <c r="F21" s="10">
        <f t="shared" si="1"/>
        <v>230</v>
      </c>
      <c r="G21" s="2"/>
      <c r="H21" s="2"/>
      <c r="I21" s="2"/>
      <c r="J21" s="2"/>
    </row>
    <row r="22" ht="27.95" customHeight="1" spans="1:10">
      <c r="A22" s="6" t="s">
        <v>45</v>
      </c>
      <c r="B22" s="29" t="s">
        <v>46</v>
      </c>
      <c r="C22" s="10">
        <f>C17-C18-C19-C20-(C21-C24*0.25)</f>
        <v>661.46</v>
      </c>
      <c r="D22" s="10">
        <f>D17-D18-D19-D20-(D21-D24*0.25)</f>
        <v>594.4</v>
      </c>
      <c r="E22" s="10">
        <f>E17-E18-E19-E20-(E21-E24*0.25)</f>
        <v>187.39</v>
      </c>
      <c r="F22" s="10">
        <f t="shared" si="1"/>
        <v>481.08</v>
      </c>
      <c r="G22" s="34"/>
      <c r="H22" s="34"/>
      <c r="I22" s="34"/>
      <c r="J22" s="34"/>
    </row>
    <row r="23" ht="20.1" customHeight="1" spans="1:10">
      <c r="A23" s="6" t="s">
        <v>47</v>
      </c>
      <c r="B23" s="6" t="s">
        <v>48</v>
      </c>
      <c r="C23" s="23">
        <f>C22/C15</f>
        <v>0.0158</v>
      </c>
      <c r="D23" s="23">
        <f>D22/D15</f>
        <v>0.0138</v>
      </c>
      <c r="E23" s="23">
        <f>E22/E15</f>
        <v>0.0043</v>
      </c>
      <c r="F23" s="23">
        <f t="shared" si="1"/>
        <v>0.0113</v>
      </c>
      <c r="G23" s="34"/>
      <c r="H23" s="34"/>
      <c r="I23" s="34"/>
      <c r="J23" s="34"/>
    </row>
    <row r="24" ht="20.1" customHeight="1" spans="1:10">
      <c r="A24" s="6" t="s">
        <v>49</v>
      </c>
      <c r="B24" s="6" t="s">
        <v>50</v>
      </c>
      <c r="C24" s="10">
        <f>C25-C26</f>
        <v>155.1</v>
      </c>
      <c r="D24" s="10">
        <f>D25-D26</f>
        <v>212.7</v>
      </c>
      <c r="E24" s="10">
        <f>E25-E26</f>
        <v>207.3</v>
      </c>
      <c r="F24" s="10">
        <f t="shared" si="1"/>
        <v>191.7</v>
      </c>
      <c r="G24" s="34"/>
      <c r="H24" s="34"/>
      <c r="I24" s="34"/>
      <c r="J24" s="34"/>
    </row>
    <row r="25" ht="20.1" customHeight="1" spans="1:10">
      <c r="A25" s="6" t="s">
        <v>51</v>
      </c>
      <c r="B25" s="6" t="s">
        <v>52</v>
      </c>
      <c r="C25" s="10">
        <v>191.4</v>
      </c>
      <c r="D25" s="10">
        <v>536</v>
      </c>
      <c r="E25" s="10">
        <v>448</v>
      </c>
      <c r="F25" s="10">
        <f t="shared" si="1"/>
        <v>391.8</v>
      </c>
      <c r="G25" s="34"/>
      <c r="H25" s="34"/>
      <c r="I25" s="34"/>
      <c r="J25" s="34"/>
    </row>
    <row r="26" ht="20.1" customHeight="1" spans="1:10">
      <c r="A26" s="6" t="s">
        <v>53</v>
      </c>
      <c r="B26" s="6" t="s">
        <v>54</v>
      </c>
      <c r="C26" s="10">
        <v>36.3</v>
      </c>
      <c r="D26" s="10">
        <v>323.3</v>
      </c>
      <c r="E26" s="10">
        <v>240.7</v>
      </c>
      <c r="F26" s="10">
        <f t="shared" si="1"/>
        <v>200.1</v>
      </c>
      <c r="G26" s="34"/>
      <c r="H26" s="34"/>
      <c r="I26" s="34"/>
      <c r="J26" s="34"/>
    </row>
    <row r="27" ht="20.1" customHeight="1" spans="1:10">
      <c r="A27" s="6" t="s">
        <v>55</v>
      </c>
      <c r="B27" s="6" t="s">
        <v>56</v>
      </c>
      <c r="C27" s="10"/>
      <c r="D27" s="10"/>
      <c r="E27" s="10"/>
      <c r="F27" s="10"/>
      <c r="G27" s="34"/>
      <c r="H27" s="34"/>
      <c r="I27" s="34"/>
      <c r="J27" s="34"/>
    </row>
    <row r="28" ht="20.1" customHeight="1" spans="1:10">
      <c r="A28" s="14" t="s">
        <v>57</v>
      </c>
      <c r="B28" s="14" t="s">
        <v>58</v>
      </c>
      <c r="C28" s="35">
        <v>5366.13</v>
      </c>
      <c r="D28" s="35">
        <v>5654.91</v>
      </c>
      <c r="E28" s="35">
        <v>5132.4</v>
      </c>
      <c r="F28" s="16">
        <f t="shared" ref="F28:F36" si="2">(C28+D28+E28)/3</f>
        <v>5384.48</v>
      </c>
      <c r="G28" s="34"/>
      <c r="H28" s="34"/>
      <c r="I28" s="34"/>
      <c r="J28" s="34"/>
    </row>
    <row r="29" ht="20.1" customHeight="1" spans="1:10">
      <c r="A29" s="14" t="s">
        <v>59</v>
      </c>
      <c r="B29" s="14" t="s">
        <v>60</v>
      </c>
      <c r="C29" s="16">
        <v>5010.8</v>
      </c>
      <c r="D29" s="16">
        <v>5309.5</v>
      </c>
      <c r="E29" s="16">
        <v>4849.1</v>
      </c>
      <c r="F29" s="16">
        <f t="shared" si="2"/>
        <v>5056.47</v>
      </c>
      <c r="G29" s="34"/>
      <c r="H29" s="34"/>
      <c r="I29" s="34"/>
      <c r="J29" s="34"/>
    </row>
    <row r="30" ht="20.1" customHeight="1" spans="1:10">
      <c r="A30" s="6" t="s">
        <v>61</v>
      </c>
      <c r="B30" s="6" t="s">
        <v>62</v>
      </c>
      <c r="C30" s="10">
        <v>20</v>
      </c>
      <c r="D30" s="10">
        <v>20</v>
      </c>
      <c r="E30" s="10">
        <v>20</v>
      </c>
      <c r="F30" s="10">
        <f t="shared" si="2"/>
        <v>20</v>
      </c>
      <c r="G30" s="34"/>
      <c r="H30" s="34"/>
      <c r="I30" s="34"/>
      <c r="J30" s="34"/>
    </row>
    <row r="31" ht="20.1" customHeight="1" spans="1:10">
      <c r="A31" s="6" t="s">
        <v>63</v>
      </c>
      <c r="B31" s="6" t="s">
        <v>64</v>
      </c>
      <c r="C31" s="10">
        <v>14.7</v>
      </c>
      <c r="D31" s="10">
        <v>15.5</v>
      </c>
      <c r="E31" s="10">
        <v>14.1</v>
      </c>
      <c r="F31" s="10">
        <f t="shared" si="2"/>
        <v>14.77</v>
      </c>
      <c r="G31" s="34"/>
      <c r="H31" s="34"/>
      <c r="I31" s="34"/>
      <c r="J31" s="34"/>
    </row>
    <row r="32" ht="20.1" customHeight="1" spans="1:10">
      <c r="A32" s="6" t="s">
        <v>65</v>
      </c>
      <c r="B32" s="6" t="s">
        <v>66</v>
      </c>
      <c r="C32" s="10">
        <v>19.8</v>
      </c>
      <c r="D32" s="10">
        <v>19.5</v>
      </c>
      <c r="E32" s="10">
        <v>21.8</v>
      </c>
      <c r="F32" s="10">
        <f t="shared" si="2"/>
        <v>20.37</v>
      </c>
      <c r="G32" s="34"/>
      <c r="H32" s="34"/>
      <c r="I32" s="34"/>
      <c r="J32" s="34"/>
    </row>
    <row r="33" ht="20.1" customHeight="1" spans="1:10">
      <c r="A33" s="6" t="s">
        <v>67</v>
      </c>
      <c r="B33" s="6" t="s">
        <v>68</v>
      </c>
      <c r="C33" s="10">
        <v>10401.66</v>
      </c>
      <c r="D33" s="10">
        <v>10877.83</v>
      </c>
      <c r="E33" s="10">
        <v>9766.87</v>
      </c>
      <c r="F33" s="10">
        <f t="shared" si="2"/>
        <v>10348.79</v>
      </c>
      <c r="G33" s="34"/>
      <c r="H33" s="34"/>
      <c r="I33" s="34"/>
      <c r="J33" s="34"/>
    </row>
    <row r="34" ht="20.1" customHeight="1" spans="1:10">
      <c r="A34" s="6" t="s">
        <v>69</v>
      </c>
      <c r="B34" s="6" t="s">
        <v>70</v>
      </c>
      <c r="C34" s="10">
        <f>C33/C29</f>
        <v>2.08</v>
      </c>
      <c r="D34" s="10">
        <f>D33/D29</f>
        <v>2.05</v>
      </c>
      <c r="E34" s="10">
        <f>E33/E29</f>
        <v>2.01</v>
      </c>
      <c r="F34" s="10">
        <f t="shared" si="2"/>
        <v>2.05</v>
      </c>
      <c r="G34" s="34"/>
      <c r="H34" s="34"/>
      <c r="I34" s="34"/>
      <c r="J34" s="34"/>
    </row>
    <row r="35" ht="20.1" customHeight="1" spans="1:10">
      <c r="A35" s="6" t="s">
        <v>71</v>
      </c>
      <c r="B35" s="6" t="s">
        <v>72</v>
      </c>
      <c r="C35" s="10">
        <v>295.2</v>
      </c>
      <c r="D35" s="10">
        <v>373.3</v>
      </c>
      <c r="E35" s="10">
        <v>414.4</v>
      </c>
      <c r="F35" s="10">
        <f t="shared" si="2"/>
        <v>360.97</v>
      </c>
      <c r="G35" s="34"/>
      <c r="H35" s="34"/>
      <c r="I35" s="34"/>
      <c r="J35" s="34"/>
    </row>
    <row r="36" ht="20.1" customHeight="1" spans="1:10">
      <c r="A36" s="6" t="s">
        <v>73</v>
      </c>
      <c r="B36" s="6" t="s">
        <v>74</v>
      </c>
      <c r="C36" s="22">
        <v>0.44</v>
      </c>
      <c r="D36" s="22">
        <v>0.45</v>
      </c>
      <c r="E36" s="22">
        <v>0.44</v>
      </c>
      <c r="F36" s="23">
        <f t="shared" si="2"/>
        <v>0.4433</v>
      </c>
      <c r="G36" s="36"/>
      <c r="H36" s="36"/>
      <c r="I36" s="36"/>
      <c r="J36" s="34"/>
    </row>
    <row r="37" ht="20.1" customHeight="1" spans="1:10">
      <c r="A37" s="6" t="s">
        <v>75</v>
      </c>
      <c r="B37" s="6" t="s">
        <v>76</v>
      </c>
      <c r="C37" s="32"/>
      <c r="D37" s="32"/>
      <c r="E37" s="32"/>
      <c r="F37" s="10"/>
      <c r="G37" s="2"/>
      <c r="H37" s="2"/>
      <c r="I37" s="2"/>
      <c r="J37" s="2"/>
    </row>
    <row r="38" ht="20.1" customHeight="1" spans="1:10">
      <c r="A38" s="6" t="s">
        <v>77</v>
      </c>
      <c r="B38" s="6" t="s">
        <v>78</v>
      </c>
      <c r="C38" s="10">
        <v>223</v>
      </c>
      <c r="D38" s="10">
        <v>228</v>
      </c>
      <c r="E38" s="10">
        <v>190</v>
      </c>
      <c r="F38" s="10">
        <f t="shared" ref="F38:F40" si="3">(C38+D38+E38)/3</f>
        <v>213.67</v>
      </c>
      <c r="G38" s="2"/>
      <c r="H38" s="2"/>
      <c r="I38" s="2"/>
      <c r="J38" s="2"/>
    </row>
    <row r="39" ht="20.1" customHeight="1" spans="1:10">
      <c r="A39" s="6" t="s">
        <v>79</v>
      </c>
      <c r="B39" s="6" t="s">
        <v>80</v>
      </c>
      <c r="C39" s="10">
        <v>138</v>
      </c>
      <c r="D39" s="10">
        <v>148</v>
      </c>
      <c r="E39" s="10">
        <v>161</v>
      </c>
      <c r="F39" s="10">
        <f t="shared" si="3"/>
        <v>149</v>
      </c>
      <c r="G39" s="2"/>
      <c r="H39" s="2"/>
      <c r="I39" s="2"/>
      <c r="J39" s="2"/>
    </row>
    <row r="40" ht="20.1" customHeight="1" spans="1:6">
      <c r="A40" s="6" t="s">
        <v>81</v>
      </c>
      <c r="B40" s="6" t="s">
        <v>82</v>
      </c>
      <c r="C40" s="24">
        <v>6.2</v>
      </c>
      <c r="D40" s="24">
        <v>6.21</v>
      </c>
      <c r="E40" s="24">
        <v>7.56</v>
      </c>
      <c r="F40" s="10">
        <f t="shared" si="3"/>
        <v>6.66</v>
      </c>
    </row>
    <row r="41" spans="3:6">
      <c r="C41" s="2"/>
      <c r="D41" s="2"/>
      <c r="E41" s="2"/>
      <c r="F41" s="2"/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699305555555556" right="0.699305555555556" top="0.75" bottom="0.75" header="0.3" footer="0.3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workbookViewId="0">
      <selection activeCell="C2" sqref="C2"/>
    </sheetView>
  </sheetViews>
  <sheetFormatPr defaultColWidth="9.14285714285714" defaultRowHeight="13.5"/>
  <cols>
    <col min="1" max="1" width="49.5714285714286" style="1" customWidth="1"/>
    <col min="2" max="2" width="22.7142857142857" style="1" customWidth="1"/>
    <col min="3" max="5" width="20.7142857142857" style="1" customWidth="1"/>
    <col min="6" max="6" width="20.7142857142857" style="2" customWidth="1"/>
    <col min="7" max="7" width="20.7142857142857" style="1" customWidth="1"/>
    <col min="8" max="10" width="15.8571428571429" style="1"/>
    <col min="11" max="16384" width="9.14285714285714" style="1"/>
  </cols>
  <sheetData>
    <row r="1" ht="36.75" customHeight="1" spans="1:6">
      <c r="A1" s="3" t="s">
        <v>84</v>
      </c>
      <c r="B1" s="4"/>
      <c r="C1" s="4"/>
      <c r="D1" s="4"/>
      <c r="E1" s="4"/>
      <c r="F1" s="4"/>
    </row>
    <row r="2" ht="20.1" customHeight="1" spans="1:6">
      <c r="A2" s="5" t="s">
        <v>86</v>
      </c>
      <c r="B2" s="6"/>
      <c r="C2" s="6"/>
      <c r="D2" s="6"/>
      <c r="E2" s="6"/>
      <c r="F2" s="7" t="s">
        <v>2</v>
      </c>
    </row>
    <row r="3" ht="20.1" customHeight="1" spans="1:6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9" t="s">
        <v>8</v>
      </c>
    </row>
    <row r="4" ht="20.1" customHeight="1" spans="1:6">
      <c r="A4" s="6" t="s">
        <v>9</v>
      </c>
      <c r="B4" s="6" t="s">
        <v>10</v>
      </c>
      <c r="C4" s="6"/>
      <c r="D4" s="6"/>
      <c r="E4" s="6"/>
      <c r="F4" s="10"/>
    </row>
    <row r="5" ht="20.1" customHeight="1" spans="1:10">
      <c r="A5" s="6" t="s">
        <v>11</v>
      </c>
      <c r="B5" s="6" t="s">
        <v>12</v>
      </c>
      <c r="C5" s="25"/>
      <c r="D5" s="25"/>
      <c r="E5" s="10">
        <f>E6+E7</f>
        <v>23571.4</v>
      </c>
      <c r="F5" s="10">
        <f>E5</f>
        <v>23571.4</v>
      </c>
      <c r="G5" s="2"/>
      <c r="H5" s="2"/>
      <c r="I5" s="2"/>
      <c r="J5" s="2"/>
    </row>
    <row r="6" ht="20.1" customHeight="1" spans="1:10">
      <c r="A6" s="6" t="s">
        <v>13</v>
      </c>
      <c r="B6" s="6" t="s">
        <v>14</v>
      </c>
      <c r="C6" s="25"/>
      <c r="D6" s="25"/>
      <c r="E6" s="10">
        <v>1942.8</v>
      </c>
      <c r="F6" s="10">
        <f t="shared" ref="F6:F40" si="0">E6</f>
        <v>1942.8</v>
      </c>
      <c r="G6" s="2"/>
      <c r="H6" s="2"/>
      <c r="I6" s="2"/>
      <c r="J6" s="2"/>
    </row>
    <row r="7" ht="20.1" customHeight="1" spans="1:10">
      <c r="A7" s="6" t="s">
        <v>15</v>
      </c>
      <c r="B7" s="6" t="s">
        <v>16</v>
      </c>
      <c r="C7" s="25"/>
      <c r="D7" s="25"/>
      <c r="E7" s="10">
        <f>SUM(E8:E11)</f>
        <v>21628.6</v>
      </c>
      <c r="F7" s="10">
        <f t="shared" si="0"/>
        <v>21628.6</v>
      </c>
      <c r="G7" s="2"/>
      <c r="H7" s="2"/>
      <c r="I7" s="2"/>
      <c r="J7" s="2"/>
    </row>
    <row r="8" ht="20.1" customHeight="1" spans="1:10">
      <c r="A8" s="6" t="s">
        <v>17</v>
      </c>
      <c r="B8" s="6" t="s">
        <v>18</v>
      </c>
      <c r="C8" s="25"/>
      <c r="D8" s="25"/>
      <c r="E8" s="10">
        <v>21559.3</v>
      </c>
      <c r="F8" s="10">
        <f t="shared" si="0"/>
        <v>21559.3</v>
      </c>
      <c r="G8" s="2"/>
      <c r="H8" s="2"/>
      <c r="I8" s="2"/>
      <c r="J8" s="2"/>
    </row>
    <row r="9" ht="20.1" customHeight="1" spans="1:10">
      <c r="A9" s="6" t="s">
        <v>19</v>
      </c>
      <c r="B9" s="6" t="s">
        <v>20</v>
      </c>
      <c r="C9" s="25"/>
      <c r="D9" s="25"/>
      <c r="E9" s="10"/>
      <c r="F9" s="10">
        <f t="shared" si="0"/>
        <v>0</v>
      </c>
      <c r="G9" s="2"/>
      <c r="H9" s="2"/>
      <c r="I9" s="2"/>
      <c r="J9" s="2"/>
    </row>
    <row r="10" ht="20.1" customHeight="1" spans="1:10">
      <c r="A10" s="6" t="s">
        <v>21</v>
      </c>
      <c r="B10" s="6" t="s">
        <v>22</v>
      </c>
      <c r="C10" s="25"/>
      <c r="D10" s="26"/>
      <c r="E10" s="27">
        <v>37.2</v>
      </c>
      <c r="F10" s="10">
        <f t="shared" si="0"/>
        <v>37.2</v>
      </c>
      <c r="G10" s="2"/>
      <c r="H10" s="2"/>
      <c r="I10" s="2"/>
      <c r="J10" s="2"/>
    </row>
    <row r="11" ht="20.1" customHeight="1" spans="1:10">
      <c r="A11" s="6" t="s">
        <v>23</v>
      </c>
      <c r="B11" s="6" t="s">
        <v>24</v>
      </c>
      <c r="C11" s="25"/>
      <c r="D11" s="26"/>
      <c r="E11" s="27">
        <v>32.1</v>
      </c>
      <c r="F11" s="10">
        <f t="shared" si="0"/>
        <v>32.1</v>
      </c>
      <c r="G11" s="2"/>
      <c r="H11" s="2"/>
      <c r="I11" s="2"/>
      <c r="J11" s="2"/>
    </row>
    <row r="12" ht="20.1" customHeight="1" spans="1:10">
      <c r="A12" s="6" t="s">
        <v>25</v>
      </c>
      <c r="B12" s="6" t="s">
        <v>26</v>
      </c>
      <c r="C12" s="26"/>
      <c r="D12" s="26"/>
      <c r="E12" s="27">
        <f>E13+E14</f>
        <v>11714.8</v>
      </c>
      <c r="F12" s="10">
        <f t="shared" si="0"/>
        <v>11714.8</v>
      </c>
      <c r="G12" s="2"/>
      <c r="H12" s="2"/>
      <c r="I12" s="2"/>
      <c r="J12" s="2"/>
    </row>
    <row r="13" ht="20.1" customHeight="1" spans="1:10">
      <c r="A13" s="6" t="s">
        <v>27</v>
      </c>
      <c r="B13" s="6" t="s">
        <v>28</v>
      </c>
      <c r="C13" s="26"/>
      <c r="D13" s="28"/>
      <c r="E13" s="27">
        <v>5077.8</v>
      </c>
      <c r="F13" s="10">
        <f t="shared" si="0"/>
        <v>5077.8</v>
      </c>
      <c r="G13" s="2"/>
      <c r="H13" s="2"/>
      <c r="I13" s="2"/>
      <c r="J13" s="2"/>
    </row>
    <row r="14" ht="20.1" customHeight="1" spans="1:10">
      <c r="A14" s="6" t="s">
        <v>29</v>
      </c>
      <c r="B14" s="6" t="s">
        <v>30</v>
      </c>
      <c r="C14" s="26"/>
      <c r="D14" s="26"/>
      <c r="E14" s="27">
        <v>6637</v>
      </c>
      <c r="F14" s="10">
        <f t="shared" si="0"/>
        <v>6637</v>
      </c>
      <c r="G14" s="2"/>
      <c r="H14" s="2"/>
      <c r="I14" s="2"/>
      <c r="J14" s="2"/>
    </row>
    <row r="15" ht="20.1" customHeight="1" spans="1:10">
      <c r="A15" s="6" t="s">
        <v>31</v>
      </c>
      <c r="B15" s="6" t="s">
        <v>32</v>
      </c>
      <c r="C15" s="25"/>
      <c r="D15" s="25"/>
      <c r="E15" s="10">
        <f>E5-E12</f>
        <v>11856.6</v>
      </c>
      <c r="F15" s="10">
        <f t="shared" si="0"/>
        <v>11856.6</v>
      </c>
      <c r="G15" s="2"/>
      <c r="H15" s="2"/>
      <c r="I15" s="2"/>
      <c r="J15" s="2"/>
    </row>
    <row r="16" ht="20.1" customHeight="1" spans="1:10">
      <c r="A16" s="6" t="s">
        <v>33</v>
      </c>
      <c r="B16" s="6" t="s">
        <v>34</v>
      </c>
      <c r="C16" s="25"/>
      <c r="D16" s="25"/>
      <c r="E16" s="10"/>
      <c r="F16" s="10">
        <f t="shared" si="0"/>
        <v>0</v>
      </c>
      <c r="G16" s="2"/>
      <c r="H16" s="2"/>
      <c r="I16" s="2"/>
      <c r="J16" s="2"/>
    </row>
    <row r="17" ht="20.1" customHeight="1" spans="1:10">
      <c r="A17" s="6" t="s">
        <v>35</v>
      </c>
      <c r="B17" s="6" t="s">
        <v>36</v>
      </c>
      <c r="C17" s="26"/>
      <c r="D17" s="26"/>
      <c r="E17" s="27">
        <v>1519.8</v>
      </c>
      <c r="F17" s="10">
        <f t="shared" si="0"/>
        <v>1519.8</v>
      </c>
      <c r="G17" s="2"/>
      <c r="H17" s="2"/>
      <c r="I17" s="2"/>
      <c r="J17" s="2"/>
    </row>
    <row r="18" ht="20.1" customHeight="1" spans="1:10">
      <c r="A18" s="14" t="s">
        <v>37</v>
      </c>
      <c r="B18" s="15" t="s">
        <v>38</v>
      </c>
      <c r="C18" s="26"/>
      <c r="D18" s="26"/>
      <c r="E18" s="27">
        <v>1524.71</v>
      </c>
      <c r="F18" s="10">
        <f t="shared" si="0"/>
        <v>1524.71</v>
      </c>
      <c r="G18" s="2"/>
      <c r="H18" s="2"/>
      <c r="I18" s="2"/>
      <c r="J18" s="2"/>
    </row>
    <row r="19" ht="20.1" customHeight="1" spans="1:10">
      <c r="A19" s="14" t="s">
        <v>39</v>
      </c>
      <c r="B19" s="14" t="s">
        <v>40</v>
      </c>
      <c r="C19" s="26"/>
      <c r="D19" s="26"/>
      <c r="E19" s="27">
        <v>337.59</v>
      </c>
      <c r="F19" s="10">
        <f t="shared" si="0"/>
        <v>337.59</v>
      </c>
      <c r="G19" s="2"/>
      <c r="H19" s="2"/>
      <c r="I19" s="2"/>
      <c r="J19" s="2"/>
    </row>
    <row r="20" ht="20.1" customHeight="1" spans="1:10">
      <c r="A20" s="14" t="s">
        <v>41</v>
      </c>
      <c r="B20" s="14" t="s">
        <v>42</v>
      </c>
      <c r="C20" s="26"/>
      <c r="D20" s="26"/>
      <c r="E20" s="27">
        <v>4.53</v>
      </c>
      <c r="F20" s="10">
        <f t="shared" si="0"/>
        <v>4.53</v>
      </c>
      <c r="G20" s="2"/>
      <c r="H20" s="2"/>
      <c r="I20" s="2"/>
      <c r="J20" s="2"/>
    </row>
    <row r="21" ht="20.1" customHeight="1" spans="1:10">
      <c r="A21" s="6" t="s">
        <v>43</v>
      </c>
      <c r="B21" s="6" t="s">
        <v>44</v>
      </c>
      <c r="C21" s="26"/>
      <c r="D21" s="26"/>
      <c r="E21" s="27"/>
      <c r="F21" s="10">
        <f t="shared" si="0"/>
        <v>0</v>
      </c>
      <c r="G21" s="2"/>
      <c r="H21" s="2"/>
      <c r="I21" s="2"/>
      <c r="J21" s="2"/>
    </row>
    <row r="22" ht="30" customHeight="1" spans="1:10">
      <c r="A22" s="6" t="s">
        <v>45</v>
      </c>
      <c r="B22" s="29" t="s">
        <v>46</v>
      </c>
      <c r="C22" s="25"/>
      <c r="D22" s="25"/>
      <c r="E22" s="10">
        <f>E17-E18-E19-E20</f>
        <v>-347.03</v>
      </c>
      <c r="F22" s="10">
        <f t="shared" si="0"/>
        <v>-347.03</v>
      </c>
      <c r="G22" s="2"/>
      <c r="H22" s="2"/>
      <c r="I22" s="2"/>
      <c r="J22" s="2"/>
    </row>
    <row r="23" ht="20.1" customHeight="1" spans="1:10">
      <c r="A23" s="6" t="s">
        <v>47</v>
      </c>
      <c r="B23" s="6" t="s">
        <v>48</v>
      </c>
      <c r="C23" s="25"/>
      <c r="D23" s="25"/>
      <c r="E23" s="10">
        <f>E22/E15</f>
        <v>-0.03</v>
      </c>
      <c r="F23" s="10">
        <f t="shared" si="0"/>
        <v>-0.03</v>
      </c>
      <c r="G23" s="2"/>
      <c r="H23" s="2"/>
      <c r="I23" s="2"/>
      <c r="J23" s="2"/>
    </row>
    <row r="24" ht="20.1" customHeight="1" spans="1:10">
      <c r="A24" s="6" t="s">
        <v>49</v>
      </c>
      <c r="B24" s="6" t="s">
        <v>50</v>
      </c>
      <c r="C24" s="25"/>
      <c r="D24" s="25"/>
      <c r="E24" s="10">
        <f>E25-E26</f>
        <v>16.3</v>
      </c>
      <c r="F24" s="10">
        <f t="shared" si="0"/>
        <v>16.3</v>
      </c>
      <c r="G24" s="2"/>
      <c r="H24" s="2"/>
      <c r="I24" s="2"/>
      <c r="J24" s="2"/>
    </row>
    <row r="25" ht="20.1" customHeight="1" spans="1:10">
      <c r="A25" s="6" t="s">
        <v>51</v>
      </c>
      <c r="B25" s="6" t="s">
        <v>52</v>
      </c>
      <c r="C25" s="25"/>
      <c r="D25" s="25"/>
      <c r="E25" s="10">
        <v>105.1</v>
      </c>
      <c r="F25" s="10">
        <f t="shared" si="0"/>
        <v>105.1</v>
      </c>
      <c r="G25" s="2"/>
      <c r="H25" s="2"/>
      <c r="I25" s="2"/>
      <c r="J25" s="2"/>
    </row>
    <row r="26" ht="20.1" customHeight="1" spans="1:10">
      <c r="A26" s="6" t="s">
        <v>53</v>
      </c>
      <c r="B26" s="6" t="s">
        <v>54</v>
      </c>
      <c r="C26" s="25"/>
      <c r="D26" s="25"/>
      <c r="E26" s="10">
        <v>88.8</v>
      </c>
      <c r="F26" s="10">
        <f t="shared" si="0"/>
        <v>88.8</v>
      </c>
      <c r="G26" s="2"/>
      <c r="H26" s="2"/>
      <c r="I26" s="2"/>
      <c r="J26" s="2"/>
    </row>
    <row r="27" ht="20.1" customHeight="1" spans="1:10">
      <c r="A27" s="6" t="s">
        <v>55</v>
      </c>
      <c r="B27" s="6" t="s">
        <v>56</v>
      </c>
      <c r="C27" s="25"/>
      <c r="D27" s="25"/>
      <c r="E27" s="10"/>
      <c r="F27" s="10">
        <f t="shared" si="0"/>
        <v>0</v>
      </c>
      <c r="G27" s="2"/>
      <c r="H27" s="2"/>
      <c r="I27" s="2"/>
      <c r="J27" s="2"/>
    </row>
    <row r="28" ht="20.1" customHeight="1" spans="1:10">
      <c r="A28" s="14" t="s">
        <v>57</v>
      </c>
      <c r="B28" s="14" t="s">
        <v>58</v>
      </c>
      <c r="C28" s="30"/>
      <c r="D28" s="30"/>
      <c r="E28" s="16">
        <v>736.25</v>
      </c>
      <c r="F28" s="10">
        <f t="shared" si="0"/>
        <v>736.25</v>
      </c>
      <c r="G28" s="2"/>
      <c r="H28" s="2"/>
      <c r="I28" s="2"/>
      <c r="J28" s="2"/>
    </row>
    <row r="29" ht="20.1" customHeight="1" spans="1:10">
      <c r="A29" s="14" t="s">
        <v>59</v>
      </c>
      <c r="B29" s="14" t="s">
        <v>60</v>
      </c>
      <c r="C29" s="30"/>
      <c r="D29" s="30"/>
      <c r="E29" s="16">
        <v>689.6</v>
      </c>
      <c r="F29" s="10">
        <f t="shared" si="0"/>
        <v>689.6</v>
      </c>
      <c r="G29" s="2"/>
      <c r="H29" s="2"/>
      <c r="I29" s="2"/>
      <c r="J29" s="2"/>
    </row>
    <row r="30" ht="20.1" customHeight="1" spans="1:10">
      <c r="A30" s="6" t="s">
        <v>61</v>
      </c>
      <c r="B30" s="6" t="s">
        <v>62</v>
      </c>
      <c r="C30" s="25"/>
      <c r="D30" s="25"/>
      <c r="E30" s="10">
        <v>2.2</v>
      </c>
      <c r="F30" s="10">
        <f t="shared" si="0"/>
        <v>2.2</v>
      </c>
      <c r="G30" s="2"/>
      <c r="H30" s="2"/>
      <c r="I30" s="2"/>
      <c r="J30" s="2"/>
    </row>
    <row r="31" ht="20.1" customHeight="1" spans="1:10">
      <c r="A31" s="6" t="s">
        <v>63</v>
      </c>
      <c r="B31" s="6" t="s">
        <v>64</v>
      </c>
      <c r="C31" s="25"/>
      <c r="D31" s="25"/>
      <c r="E31" s="10">
        <v>0.3</v>
      </c>
      <c r="F31" s="10">
        <f t="shared" si="0"/>
        <v>0.3</v>
      </c>
      <c r="G31" s="2"/>
      <c r="H31" s="2"/>
      <c r="I31" s="2"/>
      <c r="J31" s="2"/>
    </row>
    <row r="32" ht="20.1" customHeight="1" spans="1:10">
      <c r="A32" s="6" t="s">
        <v>65</v>
      </c>
      <c r="B32" s="6" t="s">
        <v>66</v>
      </c>
      <c r="C32" s="25"/>
      <c r="D32" s="25"/>
      <c r="E32" s="10">
        <v>2.3</v>
      </c>
      <c r="F32" s="10">
        <f t="shared" si="0"/>
        <v>2.3</v>
      </c>
      <c r="G32" s="2"/>
      <c r="H32" s="2"/>
      <c r="I32" s="2"/>
      <c r="J32" s="2"/>
    </row>
    <row r="33" ht="20.1" customHeight="1" spans="1:10">
      <c r="A33" s="6" t="s">
        <v>67</v>
      </c>
      <c r="B33" s="6" t="s">
        <v>68</v>
      </c>
      <c r="C33" s="25"/>
      <c r="D33" s="25"/>
      <c r="E33" s="10">
        <v>1565.39</v>
      </c>
      <c r="F33" s="10">
        <f t="shared" si="0"/>
        <v>1565.39</v>
      </c>
      <c r="G33" s="2"/>
      <c r="H33" s="2"/>
      <c r="I33" s="2"/>
      <c r="J33" s="2"/>
    </row>
    <row r="34" ht="20.1" customHeight="1" spans="1:10">
      <c r="A34" s="6" t="s">
        <v>69</v>
      </c>
      <c r="B34" s="6" t="s">
        <v>70</v>
      </c>
      <c r="C34" s="25"/>
      <c r="D34" s="25"/>
      <c r="E34" s="10">
        <f>E33/E29</f>
        <v>2.27</v>
      </c>
      <c r="F34" s="10">
        <f t="shared" si="0"/>
        <v>2.27</v>
      </c>
      <c r="G34" s="2"/>
      <c r="H34" s="2"/>
      <c r="I34" s="2"/>
      <c r="J34" s="2"/>
    </row>
    <row r="35" ht="20.1" customHeight="1" spans="1:10">
      <c r="A35" s="6" t="s">
        <v>71</v>
      </c>
      <c r="B35" s="6" t="s">
        <v>72</v>
      </c>
      <c r="C35" s="25"/>
      <c r="D35" s="25"/>
      <c r="E35" s="10">
        <v>512.7</v>
      </c>
      <c r="F35" s="10">
        <f t="shared" si="0"/>
        <v>512.7</v>
      </c>
      <c r="G35" s="2"/>
      <c r="H35" s="2"/>
      <c r="I35" s="2"/>
      <c r="J35" s="2"/>
    </row>
    <row r="36" ht="20.1" customHeight="1" spans="1:10">
      <c r="A36" s="6" t="s">
        <v>73</v>
      </c>
      <c r="B36" s="6" t="s">
        <v>74</v>
      </c>
      <c r="C36" s="22"/>
      <c r="D36" s="22"/>
      <c r="E36" s="22">
        <v>1</v>
      </c>
      <c r="F36" s="10">
        <f t="shared" si="0"/>
        <v>1</v>
      </c>
      <c r="G36" s="2"/>
      <c r="H36" s="2"/>
      <c r="I36" s="2"/>
      <c r="J36" s="2"/>
    </row>
    <row r="37" ht="20.1" customHeight="1" spans="1:10">
      <c r="A37" s="6" t="s">
        <v>75</v>
      </c>
      <c r="B37" s="6" t="s">
        <v>76</v>
      </c>
      <c r="C37" s="31"/>
      <c r="D37" s="31"/>
      <c r="E37" s="32"/>
      <c r="F37" s="10">
        <f t="shared" si="0"/>
        <v>0</v>
      </c>
      <c r="G37" s="2"/>
      <c r="H37" s="2"/>
      <c r="I37" s="2"/>
      <c r="J37" s="2"/>
    </row>
    <row r="38" ht="20.1" customHeight="1" spans="1:10">
      <c r="A38" s="6" t="s">
        <v>77</v>
      </c>
      <c r="B38" s="6" t="s">
        <v>78</v>
      </c>
      <c r="C38" s="25"/>
      <c r="D38" s="25"/>
      <c r="E38" s="10">
        <v>70</v>
      </c>
      <c r="F38" s="10">
        <f t="shared" si="0"/>
        <v>70</v>
      </c>
      <c r="G38" s="2"/>
      <c r="H38" s="2"/>
      <c r="I38" s="2"/>
      <c r="J38" s="2"/>
    </row>
    <row r="39" ht="20.1" customHeight="1" spans="1:10">
      <c r="A39" s="6" t="s">
        <v>79</v>
      </c>
      <c r="B39" s="6" t="s">
        <v>80</v>
      </c>
      <c r="C39" s="25"/>
      <c r="D39" s="25"/>
      <c r="E39" s="10">
        <v>62</v>
      </c>
      <c r="F39" s="10">
        <f t="shared" si="0"/>
        <v>62</v>
      </c>
      <c r="G39" s="2"/>
      <c r="H39" s="2"/>
      <c r="I39" s="2"/>
      <c r="J39" s="2"/>
    </row>
    <row r="40" ht="20.1" customHeight="1" spans="1:10">
      <c r="A40" s="6" t="s">
        <v>81</v>
      </c>
      <c r="B40" s="6" t="s">
        <v>82</v>
      </c>
      <c r="C40" s="33"/>
      <c r="D40" s="33"/>
      <c r="E40" s="24">
        <v>3.36</v>
      </c>
      <c r="F40" s="10">
        <f t="shared" si="0"/>
        <v>3.36</v>
      </c>
      <c r="G40" s="2"/>
      <c r="H40" s="2"/>
      <c r="I40" s="2"/>
      <c r="J40" s="2"/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699305555555556" right="0.699305555555556" top="0.75" bottom="0.75" header="0.3" footer="0.3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workbookViewId="0">
      <selection activeCell="C4" sqref="C4"/>
    </sheetView>
  </sheetViews>
  <sheetFormatPr defaultColWidth="9.14285714285714" defaultRowHeight="13.5"/>
  <cols>
    <col min="1" max="1" width="49.5714285714286" style="1" customWidth="1"/>
    <col min="2" max="2" width="22.7142857142857" style="1" customWidth="1"/>
    <col min="3" max="5" width="20.7142857142857" style="1" customWidth="1"/>
    <col min="6" max="6" width="20.7142857142857" style="2" customWidth="1"/>
    <col min="7" max="7" width="20.7142857142857" style="1" customWidth="1"/>
    <col min="8" max="10" width="14.5714285714286" style="1"/>
    <col min="11" max="16384" width="9.14285714285714" style="1"/>
  </cols>
  <sheetData>
    <row r="1" ht="36.75" customHeight="1" spans="1:6">
      <c r="A1" s="3" t="s">
        <v>84</v>
      </c>
      <c r="B1" s="4"/>
      <c r="C1" s="4"/>
      <c r="D1" s="4"/>
      <c r="E1" s="4"/>
      <c r="F1" s="4"/>
    </row>
    <row r="2" ht="20.1" customHeight="1" spans="1:6">
      <c r="A2" s="5" t="s">
        <v>87</v>
      </c>
      <c r="B2" s="6"/>
      <c r="C2" s="6"/>
      <c r="D2" s="6"/>
      <c r="E2" s="6"/>
      <c r="F2" s="7" t="s">
        <v>2</v>
      </c>
    </row>
    <row r="3" ht="20.1" customHeight="1" spans="1:6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9" t="s">
        <v>8</v>
      </c>
    </row>
    <row r="4" ht="20.1" customHeight="1" spans="1:6">
      <c r="A4" s="6" t="s">
        <v>9</v>
      </c>
      <c r="B4" s="6" t="s">
        <v>10</v>
      </c>
      <c r="C4" s="6"/>
      <c r="D4" s="6"/>
      <c r="E4" s="6"/>
      <c r="F4" s="10"/>
    </row>
    <row r="5" ht="20.1" customHeight="1" spans="1:10">
      <c r="A5" s="6" t="s">
        <v>11</v>
      </c>
      <c r="B5" s="6" t="s">
        <v>12</v>
      </c>
      <c r="C5" s="10">
        <f>C6+C7</f>
        <v>59500.2</v>
      </c>
      <c r="D5" s="10">
        <f>D6+D7</f>
        <v>56960.9</v>
      </c>
      <c r="E5" s="10">
        <f>E6+E7</f>
        <v>59165.9</v>
      </c>
      <c r="F5" s="10">
        <f t="shared" ref="F5:F15" si="0">(C5+D5+E5)/3</f>
        <v>58542.33</v>
      </c>
      <c r="G5" s="2"/>
      <c r="H5" s="2"/>
      <c r="I5" s="2"/>
      <c r="J5" s="2"/>
    </row>
    <row r="6" ht="20.1" customHeight="1" spans="1:10">
      <c r="A6" s="6" t="s">
        <v>13</v>
      </c>
      <c r="B6" s="6" t="s">
        <v>14</v>
      </c>
      <c r="C6" s="10">
        <v>11464.4</v>
      </c>
      <c r="D6" s="10">
        <v>8398.7</v>
      </c>
      <c r="E6" s="10">
        <v>10023.9</v>
      </c>
      <c r="F6" s="10">
        <f t="shared" si="0"/>
        <v>9962.33</v>
      </c>
      <c r="G6" s="2"/>
      <c r="H6" s="2"/>
      <c r="I6" s="2"/>
      <c r="J6" s="2"/>
    </row>
    <row r="7" ht="20.1" customHeight="1" spans="1:10">
      <c r="A7" s="6" t="s">
        <v>15</v>
      </c>
      <c r="B7" s="6" t="s">
        <v>16</v>
      </c>
      <c r="C7" s="10">
        <f>SUM(C8:C11)</f>
        <v>48035.8</v>
      </c>
      <c r="D7" s="10">
        <f>SUM(D8:D11)</f>
        <v>48562.2</v>
      </c>
      <c r="E7" s="10">
        <f>SUM(E8:E11)</f>
        <v>49142</v>
      </c>
      <c r="F7" s="10">
        <f t="shared" si="0"/>
        <v>48580</v>
      </c>
      <c r="G7" s="2"/>
      <c r="H7" s="2"/>
      <c r="I7" s="2"/>
      <c r="J7" s="2"/>
    </row>
    <row r="8" ht="20.1" customHeight="1" spans="1:10">
      <c r="A8" s="6" t="s">
        <v>17</v>
      </c>
      <c r="B8" s="6" t="s">
        <v>18</v>
      </c>
      <c r="C8" s="10">
        <v>32663.5</v>
      </c>
      <c r="D8" s="10">
        <v>31607.8</v>
      </c>
      <c r="E8" s="10">
        <v>30615.8</v>
      </c>
      <c r="F8" s="10">
        <f t="shared" si="0"/>
        <v>31629.03</v>
      </c>
      <c r="G8" s="2"/>
      <c r="H8" s="2"/>
      <c r="I8" s="2"/>
      <c r="J8" s="2"/>
    </row>
    <row r="9" ht="20.1" customHeight="1" spans="1:10">
      <c r="A9" s="6" t="s">
        <v>19</v>
      </c>
      <c r="B9" s="6" t="s">
        <v>20</v>
      </c>
      <c r="C9" s="10">
        <v>1229.3</v>
      </c>
      <c r="D9" s="10">
        <v>1168.3</v>
      </c>
      <c r="E9" s="10">
        <v>1107.2</v>
      </c>
      <c r="F9" s="10">
        <f t="shared" si="0"/>
        <v>1168.27</v>
      </c>
      <c r="G9" s="2"/>
      <c r="H9" s="2"/>
      <c r="I9" s="2"/>
      <c r="J9" s="2"/>
    </row>
    <row r="10" ht="20.1" customHeight="1" spans="1:10">
      <c r="A10" s="6" t="s">
        <v>21</v>
      </c>
      <c r="B10" s="6" t="s">
        <v>22</v>
      </c>
      <c r="C10" s="10">
        <v>14012.5</v>
      </c>
      <c r="D10" s="11">
        <v>15680.2</v>
      </c>
      <c r="E10" s="12">
        <v>17294.3</v>
      </c>
      <c r="F10" s="10">
        <f t="shared" si="0"/>
        <v>15662.33</v>
      </c>
      <c r="G10" s="2"/>
      <c r="H10" s="2"/>
      <c r="I10" s="2"/>
      <c r="J10" s="2"/>
    </row>
    <row r="11" ht="20.1" customHeight="1" spans="1:10">
      <c r="A11" s="6" t="s">
        <v>23</v>
      </c>
      <c r="B11" s="6" t="s">
        <v>24</v>
      </c>
      <c r="C11" s="10">
        <v>130.5</v>
      </c>
      <c r="D11" s="11">
        <v>105.9</v>
      </c>
      <c r="E11" s="12">
        <v>124.7</v>
      </c>
      <c r="F11" s="10">
        <f t="shared" si="0"/>
        <v>120.37</v>
      </c>
      <c r="G11" s="2"/>
      <c r="H11" s="2"/>
      <c r="I11" s="2"/>
      <c r="J11" s="2"/>
    </row>
    <row r="12" ht="20.1" customHeight="1" spans="1:10">
      <c r="A12" s="6" t="s">
        <v>25</v>
      </c>
      <c r="B12" s="6" t="s">
        <v>26</v>
      </c>
      <c r="C12" s="11">
        <f>SUM(C13:C14)</f>
        <v>30368.7</v>
      </c>
      <c r="D12" s="11">
        <f>SUM(D13:D14)</f>
        <v>29103.5</v>
      </c>
      <c r="E12" s="11">
        <f>SUM(E13:E14)</f>
        <v>32514.6</v>
      </c>
      <c r="F12" s="10">
        <f t="shared" si="0"/>
        <v>30662.27</v>
      </c>
      <c r="G12" s="2"/>
      <c r="H12" s="2"/>
      <c r="I12" s="2"/>
      <c r="J12" s="2"/>
    </row>
    <row r="13" ht="20.1" customHeight="1" spans="1:10">
      <c r="A13" s="6" t="s">
        <v>27</v>
      </c>
      <c r="B13" s="6" t="s">
        <v>28</v>
      </c>
      <c r="C13" s="11">
        <v>11349.6</v>
      </c>
      <c r="D13" s="13">
        <v>8468.1</v>
      </c>
      <c r="E13" s="12">
        <v>13572.3</v>
      </c>
      <c r="F13" s="10">
        <f t="shared" si="0"/>
        <v>11130</v>
      </c>
      <c r="G13" s="2"/>
      <c r="H13" s="2"/>
      <c r="I13" s="2"/>
      <c r="J13" s="2"/>
    </row>
    <row r="14" ht="20.1" customHeight="1" spans="1:10">
      <c r="A14" s="6" t="s">
        <v>29</v>
      </c>
      <c r="B14" s="6" t="s">
        <v>30</v>
      </c>
      <c r="C14" s="11">
        <v>19019.1</v>
      </c>
      <c r="D14" s="11">
        <v>20635.4</v>
      </c>
      <c r="E14" s="12">
        <v>18942.3</v>
      </c>
      <c r="F14" s="10">
        <f t="shared" si="0"/>
        <v>19532.27</v>
      </c>
      <c r="G14" s="2"/>
      <c r="H14" s="2"/>
      <c r="I14" s="2"/>
      <c r="J14" s="2"/>
    </row>
    <row r="15" ht="20.1" customHeight="1" spans="1:10">
      <c r="A15" s="6" t="s">
        <v>31</v>
      </c>
      <c r="B15" s="6" t="s">
        <v>32</v>
      </c>
      <c r="C15" s="10">
        <f>C5-C12</f>
        <v>29131.5</v>
      </c>
      <c r="D15" s="10">
        <f>D5-D12</f>
        <v>27857.4</v>
      </c>
      <c r="E15" s="10">
        <f>E5-E12</f>
        <v>26651.3</v>
      </c>
      <c r="F15" s="10">
        <f t="shared" si="0"/>
        <v>27880.07</v>
      </c>
      <c r="G15" s="2"/>
      <c r="H15" s="2"/>
      <c r="I15" s="2"/>
      <c r="J15" s="2"/>
    </row>
    <row r="16" ht="20.1" customHeight="1" spans="1:10">
      <c r="A16" s="6" t="s">
        <v>33</v>
      </c>
      <c r="B16" s="6" t="s">
        <v>34</v>
      </c>
      <c r="C16" s="10"/>
      <c r="D16" s="10"/>
      <c r="E16" s="10"/>
      <c r="F16" s="10"/>
      <c r="G16" s="2"/>
      <c r="H16" s="2"/>
      <c r="I16" s="2"/>
      <c r="J16" s="2"/>
    </row>
    <row r="17" ht="20.1" customHeight="1" spans="1:10">
      <c r="A17" s="6" t="s">
        <v>35</v>
      </c>
      <c r="B17" s="6" t="s">
        <v>36</v>
      </c>
      <c r="C17" s="11">
        <v>24135.1</v>
      </c>
      <c r="D17" s="11">
        <v>24366.5</v>
      </c>
      <c r="E17" s="12">
        <v>21469.4</v>
      </c>
      <c r="F17" s="10">
        <f t="shared" ref="F17:F26" si="1">(C17+D17+E17)/3</f>
        <v>23323.67</v>
      </c>
      <c r="G17" s="2"/>
      <c r="H17" s="2"/>
      <c r="I17" s="2"/>
      <c r="J17" s="2"/>
    </row>
    <row r="18" ht="20.1" customHeight="1" spans="1:10">
      <c r="A18" s="14" t="s">
        <v>37</v>
      </c>
      <c r="B18" s="15" t="s">
        <v>38</v>
      </c>
      <c r="C18" s="11">
        <v>14946.06</v>
      </c>
      <c r="D18" s="11">
        <v>15918.25</v>
      </c>
      <c r="E18" s="12">
        <v>15141.27</v>
      </c>
      <c r="F18" s="16">
        <f t="shared" si="1"/>
        <v>15335.19</v>
      </c>
      <c r="G18" s="2"/>
      <c r="H18" s="2"/>
      <c r="I18" s="2"/>
      <c r="J18" s="2"/>
    </row>
    <row r="19" ht="20.1" customHeight="1" spans="1:10">
      <c r="A19" s="14" t="s">
        <v>39</v>
      </c>
      <c r="B19" s="14" t="s">
        <v>40</v>
      </c>
      <c r="C19" s="11">
        <v>8793.89</v>
      </c>
      <c r="D19" s="11">
        <v>12106.41</v>
      </c>
      <c r="E19" s="12">
        <v>9144.36</v>
      </c>
      <c r="F19" s="16">
        <f t="shared" si="1"/>
        <v>10014.89</v>
      </c>
      <c r="G19" s="2"/>
      <c r="H19" s="2"/>
      <c r="I19" s="2"/>
      <c r="J19" s="2"/>
    </row>
    <row r="20" ht="20.1" customHeight="1" spans="1:10">
      <c r="A20" s="14" t="s">
        <v>41</v>
      </c>
      <c r="B20" s="14" t="s">
        <v>42</v>
      </c>
      <c r="C20" s="11">
        <v>276.9</v>
      </c>
      <c r="D20" s="11">
        <v>257.48</v>
      </c>
      <c r="E20" s="12">
        <v>216.15</v>
      </c>
      <c r="F20" s="16">
        <f t="shared" si="1"/>
        <v>250.18</v>
      </c>
      <c r="G20" s="2"/>
      <c r="H20" s="2"/>
      <c r="I20" s="2"/>
      <c r="J20" s="2"/>
    </row>
    <row r="21" ht="20.1" customHeight="1" spans="1:10">
      <c r="A21" s="14" t="s">
        <v>43</v>
      </c>
      <c r="B21" s="14" t="s">
        <v>44</v>
      </c>
      <c r="C21" s="11">
        <v>732.4</v>
      </c>
      <c r="D21" s="11">
        <v>602.8</v>
      </c>
      <c r="E21" s="12">
        <v>150.2</v>
      </c>
      <c r="F21" s="16">
        <f t="shared" si="1"/>
        <v>495.13</v>
      </c>
      <c r="G21" s="2"/>
      <c r="H21" s="2"/>
      <c r="I21" s="2"/>
      <c r="J21" s="2"/>
    </row>
    <row r="22" ht="32.1" customHeight="1" spans="1:10">
      <c r="A22" s="14" t="s">
        <v>45</v>
      </c>
      <c r="B22" s="17" t="s">
        <v>46</v>
      </c>
      <c r="C22" s="16">
        <f>C17-C18-C19-C20-(C21-C24*0.25)</f>
        <v>-366.33</v>
      </c>
      <c r="D22" s="16">
        <f>D17-D18-D19-D20-(D21-D24*0.25)</f>
        <v>-4174.85</v>
      </c>
      <c r="E22" s="16">
        <f>E17-E18-E19-E20-(E21-E24*0.15)</f>
        <v>-3075.41</v>
      </c>
      <c r="F22" s="16">
        <f t="shared" si="1"/>
        <v>-2538.86</v>
      </c>
      <c r="G22" s="2"/>
      <c r="H22" s="2"/>
      <c r="I22" s="2"/>
      <c r="J22" s="2"/>
    </row>
    <row r="23" ht="20.1" customHeight="1" spans="1:10">
      <c r="A23" s="14" t="s">
        <v>47</v>
      </c>
      <c r="B23" s="14" t="s">
        <v>48</v>
      </c>
      <c r="C23" s="18">
        <f>C22/C15</f>
        <v>-0.0126</v>
      </c>
      <c r="D23" s="18">
        <f>D22/D15</f>
        <v>-0.1499</v>
      </c>
      <c r="E23" s="18">
        <f>E22/E15</f>
        <v>-0.1154</v>
      </c>
      <c r="F23" s="18">
        <f t="shared" si="1"/>
        <v>-0.0926</v>
      </c>
      <c r="G23" s="2"/>
      <c r="H23" s="2"/>
      <c r="I23" s="2"/>
      <c r="J23" s="2"/>
    </row>
    <row r="24" ht="20.1" customHeight="1" spans="1:10">
      <c r="A24" s="14" t="s">
        <v>49</v>
      </c>
      <c r="B24" s="14" t="s">
        <v>50</v>
      </c>
      <c r="C24" s="16">
        <f>C25-C26</f>
        <v>991.28</v>
      </c>
      <c r="D24" s="16">
        <f>D25-D26</f>
        <v>1374.35</v>
      </c>
      <c r="E24" s="16">
        <f>E25-E26</f>
        <v>714.48</v>
      </c>
      <c r="F24" s="16">
        <f t="shared" si="1"/>
        <v>1026.7</v>
      </c>
      <c r="G24" s="2"/>
      <c r="H24" s="2"/>
      <c r="I24" s="2"/>
      <c r="J24" s="2"/>
    </row>
    <row r="25" ht="20.1" customHeight="1" spans="1:10">
      <c r="A25" s="14" t="s">
        <v>51</v>
      </c>
      <c r="B25" s="14" t="s">
        <v>52</v>
      </c>
      <c r="C25" s="16">
        <v>1591.3</v>
      </c>
      <c r="D25" s="16">
        <v>4744.43</v>
      </c>
      <c r="E25" s="16">
        <v>2062.93</v>
      </c>
      <c r="F25" s="16">
        <f t="shared" si="1"/>
        <v>2799.55</v>
      </c>
      <c r="G25" s="2"/>
      <c r="H25" s="2"/>
      <c r="I25" s="2"/>
      <c r="J25" s="2"/>
    </row>
    <row r="26" ht="20.1" customHeight="1" spans="1:10">
      <c r="A26" s="14" t="s">
        <v>53</v>
      </c>
      <c r="B26" s="14" t="s">
        <v>54</v>
      </c>
      <c r="C26" s="16">
        <v>600.02</v>
      </c>
      <c r="D26" s="16">
        <v>3370.08</v>
      </c>
      <c r="E26" s="16">
        <v>1348.45</v>
      </c>
      <c r="F26" s="16">
        <f t="shared" si="1"/>
        <v>1772.85</v>
      </c>
      <c r="G26" s="2"/>
      <c r="H26" s="2"/>
      <c r="I26" s="2"/>
      <c r="J26" s="2"/>
    </row>
    <row r="27" ht="20.1" customHeight="1" spans="1:10">
      <c r="A27" s="14" t="s">
        <v>55</v>
      </c>
      <c r="B27" s="14" t="s">
        <v>56</v>
      </c>
      <c r="C27" s="16"/>
      <c r="D27" s="16"/>
      <c r="E27" s="16"/>
      <c r="F27" s="16"/>
      <c r="G27" s="2"/>
      <c r="H27" s="2"/>
      <c r="I27" s="2"/>
      <c r="J27" s="2"/>
    </row>
    <row r="28" ht="20.1" customHeight="1" spans="1:10">
      <c r="A28" s="14" t="s">
        <v>57</v>
      </c>
      <c r="B28" s="14" t="s">
        <v>58</v>
      </c>
      <c r="C28" s="19">
        <v>12392.36</v>
      </c>
      <c r="D28" s="19">
        <v>12762.93</v>
      </c>
      <c r="E28" s="19">
        <v>11644.13</v>
      </c>
      <c r="F28" s="16">
        <f t="shared" ref="F28:F36" si="2">(C28+D28+E28)/3</f>
        <v>12266.47</v>
      </c>
      <c r="G28" s="2"/>
      <c r="H28" s="2"/>
      <c r="I28" s="2"/>
      <c r="J28" s="2"/>
    </row>
    <row r="29" ht="20.1" customHeight="1" spans="1:10">
      <c r="A29" s="14" t="s">
        <v>59</v>
      </c>
      <c r="B29" s="14" t="s">
        <v>60</v>
      </c>
      <c r="C29" s="19">
        <v>10533.51</v>
      </c>
      <c r="D29" s="19">
        <v>10848.49</v>
      </c>
      <c r="E29" s="19">
        <v>9897.51</v>
      </c>
      <c r="F29" s="16">
        <f t="shared" si="2"/>
        <v>10426.5</v>
      </c>
      <c r="G29" s="2"/>
      <c r="H29" s="2"/>
      <c r="I29" s="2"/>
      <c r="J29" s="2"/>
    </row>
    <row r="30" ht="20.1" customHeight="1" spans="1:10">
      <c r="A30" s="6" t="s">
        <v>61</v>
      </c>
      <c r="B30" s="6" t="s">
        <v>62</v>
      </c>
      <c r="C30" s="10">
        <v>30.5</v>
      </c>
      <c r="D30" s="10">
        <v>30.5</v>
      </c>
      <c r="E30" s="10">
        <v>30.5</v>
      </c>
      <c r="F30" s="10">
        <f t="shared" si="2"/>
        <v>30.5</v>
      </c>
      <c r="G30" s="2"/>
      <c r="H30" s="2"/>
      <c r="I30" s="2"/>
      <c r="J30" s="2"/>
    </row>
    <row r="31" ht="20.1" customHeight="1" spans="1:10">
      <c r="A31" s="6" t="s">
        <v>63</v>
      </c>
      <c r="B31" s="6" t="s">
        <v>64</v>
      </c>
      <c r="C31" s="10">
        <v>34</v>
      </c>
      <c r="D31" s="10">
        <v>35</v>
      </c>
      <c r="E31" s="10">
        <v>31.9</v>
      </c>
      <c r="F31" s="10">
        <f t="shared" si="2"/>
        <v>33.63</v>
      </c>
      <c r="G31" s="2"/>
      <c r="H31" s="2"/>
      <c r="I31" s="2"/>
      <c r="J31" s="2"/>
    </row>
    <row r="32" ht="20.1" customHeight="1" spans="1:10">
      <c r="A32" s="6" t="s">
        <v>65</v>
      </c>
      <c r="B32" s="6" t="s">
        <v>66</v>
      </c>
      <c r="C32" s="10">
        <v>41.3</v>
      </c>
      <c r="D32" s="10">
        <v>44.6</v>
      </c>
      <c r="E32" s="10">
        <v>42.3</v>
      </c>
      <c r="F32" s="10">
        <f t="shared" si="2"/>
        <v>42.73</v>
      </c>
      <c r="G32" s="2"/>
      <c r="H32" s="2"/>
      <c r="I32" s="2"/>
      <c r="J32" s="2"/>
    </row>
    <row r="33" ht="20.1" customHeight="1" spans="1:10">
      <c r="A33" s="6" t="s">
        <v>67</v>
      </c>
      <c r="B33" s="6" t="s">
        <v>68</v>
      </c>
      <c r="C33" s="10">
        <v>24859.1</v>
      </c>
      <c r="D33" s="10">
        <v>25097.5</v>
      </c>
      <c r="E33" s="10">
        <v>22113.5</v>
      </c>
      <c r="F33" s="10">
        <f t="shared" si="2"/>
        <v>24023.37</v>
      </c>
      <c r="G33" s="2"/>
      <c r="H33" s="2"/>
      <c r="I33" s="2"/>
      <c r="J33" s="2"/>
    </row>
    <row r="34" ht="20.1" customHeight="1" spans="1:10">
      <c r="A34" s="20" t="s">
        <v>69</v>
      </c>
      <c r="B34" s="20" t="s">
        <v>70</v>
      </c>
      <c r="C34" s="21">
        <f>C33/C29</f>
        <v>2.36</v>
      </c>
      <c r="D34" s="21">
        <f>D33/D29</f>
        <v>2.31</v>
      </c>
      <c r="E34" s="21">
        <f>E33/E29</f>
        <v>2.23</v>
      </c>
      <c r="F34" s="21">
        <f t="shared" si="2"/>
        <v>2.3</v>
      </c>
      <c r="G34" s="2"/>
      <c r="H34" s="2"/>
      <c r="I34" s="2"/>
      <c r="J34" s="2"/>
    </row>
    <row r="35" ht="20.1" customHeight="1" spans="1:10">
      <c r="A35" s="6" t="s">
        <v>71</v>
      </c>
      <c r="B35" s="6" t="s">
        <v>72</v>
      </c>
      <c r="C35" s="10">
        <v>4760.3</v>
      </c>
      <c r="D35" s="10">
        <v>4976.6</v>
      </c>
      <c r="E35" s="10">
        <v>4765.9</v>
      </c>
      <c r="F35" s="10">
        <f t="shared" si="2"/>
        <v>4834.27</v>
      </c>
      <c r="G35" s="2"/>
      <c r="H35" s="2"/>
      <c r="I35" s="2"/>
      <c r="J35" s="2"/>
    </row>
    <row r="36" ht="20.1" customHeight="1" spans="1:10">
      <c r="A36" s="6" t="s">
        <v>73</v>
      </c>
      <c r="B36" s="6" t="s">
        <v>74</v>
      </c>
      <c r="C36" s="22">
        <v>0.86</v>
      </c>
      <c r="D36" s="22">
        <v>0.84</v>
      </c>
      <c r="E36" s="22">
        <v>0.84</v>
      </c>
      <c r="F36" s="23">
        <f t="shared" si="2"/>
        <v>0.8467</v>
      </c>
      <c r="G36" s="2"/>
      <c r="H36" s="2"/>
      <c r="I36" s="2"/>
      <c r="J36" s="2"/>
    </row>
    <row r="37" ht="20.1" customHeight="1" spans="1:10">
      <c r="A37" s="6" t="s">
        <v>75</v>
      </c>
      <c r="B37" s="6" t="s">
        <v>76</v>
      </c>
      <c r="C37" s="24"/>
      <c r="D37" s="24"/>
      <c r="E37" s="24"/>
      <c r="F37" s="10"/>
      <c r="G37" s="2"/>
      <c r="H37" s="2"/>
      <c r="I37" s="2"/>
      <c r="J37" s="2"/>
    </row>
    <row r="38" ht="20.1" customHeight="1" spans="1:10">
      <c r="A38" s="6" t="s">
        <v>77</v>
      </c>
      <c r="B38" s="6" t="s">
        <v>78</v>
      </c>
      <c r="C38" s="10">
        <v>556</v>
      </c>
      <c r="D38" s="10">
        <v>545</v>
      </c>
      <c r="E38" s="10">
        <v>551</v>
      </c>
      <c r="F38" s="10">
        <f t="shared" ref="F38:F40" si="3">(C38+D38+E38)/3</f>
        <v>550.67</v>
      </c>
      <c r="G38" s="2"/>
      <c r="H38" s="2"/>
      <c r="I38" s="2"/>
      <c r="J38" s="2"/>
    </row>
    <row r="39" ht="20.1" customHeight="1" spans="1:10">
      <c r="A39" s="6" t="s">
        <v>79</v>
      </c>
      <c r="B39" s="6" t="s">
        <v>80</v>
      </c>
      <c r="C39" s="10">
        <v>564</v>
      </c>
      <c r="D39" s="10">
        <v>553</v>
      </c>
      <c r="E39" s="10">
        <v>534</v>
      </c>
      <c r="F39" s="10">
        <f t="shared" si="3"/>
        <v>550.33</v>
      </c>
      <c r="G39" s="2"/>
      <c r="H39" s="2"/>
      <c r="I39" s="2"/>
      <c r="J39" s="2"/>
    </row>
    <row r="40" ht="20.1" customHeight="1" spans="1:10">
      <c r="A40" s="6" t="s">
        <v>81</v>
      </c>
      <c r="B40" s="6" t="s">
        <v>82</v>
      </c>
      <c r="C40" s="24">
        <v>7.99</v>
      </c>
      <c r="D40" s="24">
        <v>8.29</v>
      </c>
      <c r="E40" s="24">
        <v>8.85</v>
      </c>
      <c r="F40" s="10">
        <f t="shared" si="3"/>
        <v>8.38</v>
      </c>
      <c r="G40" s="2"/>
      <c r="H40" s="2"/>
      <c r="I40" s="2"/>
      <c r="J40" s="2"/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699305555555556" right="0.699305555555556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汇总</vt:lpstr>
      <vt:lpstr>东部-表1供水企业基本情况表</vt:lpstr>
      <vt:lpstr>西部-表1供水企业基本情况表</vt:lpstr>
      <vt:lpstr>二次-表1供水企业基本情况表</vt:lpstr>
      <vt:lpstr>中法-表1供水企业基本情况表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cbjs</dc:creator>
  <cp:lastModifiedBy>gyb1</cp:lastModifiedBy>
  <dcterms:created xsi:type="dcterms:W3CDTF">2021-09-15T08:06:00Z</dcterms:created>
  <dcterms:modified xsi:type="dcterms:W3CDTF">2022-01-10T00:16:40Z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